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a.kovzel\Desktop\"/>
    </mc:Choice>
  </mc:AlternateContent>
  <xr:revisionPtr revIDLastSave="0" documentId="13_ncr:1_{CCECB407-DC3D-48F4-A771-8B09FAFA4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31.12.2021" sheetId="8" r:id="rId1"/>
  </sheets>
  <definedNames>
    <definedName name="_xlnm._FilterDatabase" localSheetId="0" hidden="1">'на 31.12.2021'!$A$3:$IN$72</definedName>
    <definedName name="_xlnm.Print_Area" localSheetId="0">'на 31.12.2021'!$A$1:$AG$73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8" l="1"/>
  <c r="B76" i="8"/>
  <c r="AC72" i="8"/>
  <c r="L72" i="8"/>
  <c r="I72" i="8"/>
  <c r="G72" i="8"/>
  <c r="D72" i="8"/>
  <c r="N71" i="8"/>
  <c r="L71" i="8"/>
  <c r="I71" i="8"/>
  <c r="G71" i="8"/>
  <c r="D71" i="8"/>
  <c r="N66" i="8"/>
  <c r="L66" i="8"/>
  <c r="I66" i="8"/>
  <c r="G66" i="8"/>
  <c r="D66" i="8"/>
  <c r="L70" i="8"/>
  <c r="I70" i="8"/>
  <c r="G70" i="8"/>
  <c r="D70" i="8"/>
  <c r="N65" i="8"/>
  <c r="L65" i="8"/>
  <c r="I65" i="8"/>
  <c r="G65" i="8"/>
  <c r="D65" i="8"/>
  <c r="L64" i="8"/>
  <c r="I64" i="8"/>
  <c r="G64" i="8"/>
  <c r="D64" i="8"/>
  <c r="N69" i="8"/>
  <c r="L69" i="8"/>
  <c r="I69" i="8"/>
  <c r="G69" i="8"/>
  <c r="D69" i="8"/>
  <c r="N67" i="8"/>
  <c r="L67" i="8"/>
  <c r="I67" i="8"/>
  <c r="G67" i="8"/>
  <c r="D67" i="8"/>
  <c r="N56" i="8"/>
  <c r="L56" i="8"/>
  <c r="I56" i="8"/>
  <c r="G56" i="8"/>
  <c r="D56" i="8"/>
  <c r="N57" i="8"/>
  <c r="L57" i="8"/>
  <c r="I57" i="8"/>
  <c r="G57" i="8"/>
  <c r="D57" i="8"/>
  <c r="N26" i="8"/>
  <c r="L26" i="8"/>
  <c r="I26" i="8"/>
  <c r="G26" i="8"/>
  <c r="D26" i="8"/>
  <c r="N32" i="8"/>
  <c r="L32" i="8"/>
  <c r="I32" i="8"/>
  <c r="G32" i="8"/>
  <c r="D32" i="8"/>
  <c r="N29" i="8"/>
  <c r="L29" i="8"/>
  <c r="I29" i="8"/>
  <c r="G29" i="8"/>
  <c r="D29" i="8"/>
  <c r="N18" i="8"/>
  <c r="L18" i="8"/>
  <c r="I18" i="8"/>
  <c r="G18" i="8"/>
  <c r="D18" i="8"/>
  <c r="N21" i="8"/>
  <c r="L21" i="8"/>
  <c r="I21" i="8"/>
  <c r="G21" i="8"/>
  <c r="D21" i="8"/>
  <c r="N16" i="8"/>
  <c r="L16" i="8"/>
  <c r="I16" i="8"/>
  <c r="G16" i="8"/>
  <c r="D16" i="8"/>
  <c r="N19" i="8"/>
  <c r="L19" i="8"/>
  <c r="I19" i="8"/>
  <c r="G19" i="8"/>
  <c r="D19" i="8"/>
  <c r="N22" i="8"/>
  <c r="L22" i="8"/>
  <c r="I22" i="8"/>
  <c r="G22" i="8"/>
  <c r="D22" i="8"/>
  <c r="N27" i="8"/>
  <c r="L27" i="8"/>
  <c r="I27" i="8"/>
  <c r="G27" i="8"/>
  <c r="D27" i="8"/>
  <c r="N60" i="8"/>
  <c r="L60" i="8"/>
  <c r="I60" i="8"/>
  <c r="G60" i="8"/>
  <c r="D60" i="8"/>
  <c r="N37" i="8"/>
  <c r="L37" i="8"/>
  <c r="I37" i="8"/>
  <c r="G37" i="8"/>
  <c r="D37" i="8"/>
  <c r="N68" i="8"/>
  <c r="L68" i="8"/>
  <c r="I68" i="8"/>
  <c r="G68" i="8"/>
  <c r="D68" i="8"/>
  <c r="N63" i="8"/>
  <c r="L63" i="8"/>
  <c r="I63" i="8"/>
  <c r="G63" i="8"/>
  <c r="D63" i="8"/>
  <c r="N51" i="8"/>
  <c r="L51" i="8"/>
  <c r="I51" i="8"/>
  <c r="G51" i="8"/>
  <c r="D51" i="8"/>
  <c r="N54" i="8"/>
  <c r="L54" i="8"/>
  <c r="I54" i="8"/>
  <c r="G54" i="8"/>
  <c r="D54" i="8"/>
  <c r="N17" i="8"/>
  <c r="L17" i="8"/>
  <c r="I17" i="8"/>
  <c r="G17" i="8"/>
  <c r="D17" i="8"/>
  <c r="N48" i="8"/>
  <c r="L48" i="8"/>
  <c r="I48" i="8"/>
  <c r="G48" i="8"/>
  <c r="D48" i="8"/>
  <c r="N34" i="8"/>
  <c r="L34" i="8"/>
  <c r="I34" i="8"/>
  <c r="G34" i="8"/>
  <c r="D34" i="8"/>
  <c r="N47" i="8"/>
  <c r="L47" i="8"/>
  <c r="I47" i="8"/>
  <c r="G47" i="8"/>
  <c r="D47" i="8"/>
  <c r="N39" i="8"/>
  <c r="L39" i="8"/>
  <c r="I39" i="8"/>
  <c r="G39" i="8"/>
  <c r="D39" i="8"/>
  <c r="N30" i="8"/>
  <c r="L30" i="8"/>
  <c r="I30" i="8"/>
  <c r="G30" i="8"/>
  <c r="D30" i="8"/>
  <c r="N59" i="8"/>
  <c r="L59" i="8"/>
  <c r="I59" i="8"/>
  <c r="G59" i="8"/>
  <c r="D59" i="8"/>
  <c r="N61" i="8"/>
  <c r="L61" i="8"/>
  <c r="I61" i="8"/>
  <c r="G61" i="8"/>
  <c r="D61" i="8"/>
  <c r="N55" i="8"/>
  <c r="L55" i="8"/>
  <c r="I55" i="8"/>
  <c r="G55" i="8"/>
  <c r="D55" i="8"/>
  <c r="N46" i="8"/>
  <c r="L46" i="8"/>
  <c r="I46" i="8"/>
  <c r="G46" i="8"/>
  <c r="D46" i="8"/>
  <c r="N41" i="8"/>
  <c r="L41" i="8"/>
  <c r="I41" i="8"/>
  <c r="G41" i="8"/>
  <c r="D41" i="8"/>
  <c r="N42" i="8"/>
  <c r="L42" i="8"/>
  <c r="I42" i="8"/>
  <c r="G42" i="8"/>
  <c r="D42" i="8"/>
  <c r="N43" i="8"/>
  <c r="L43" i="8"/>
  <c r="I43" i="8"/>
  <c r="G43" i="8"/>
  <c r="D43" i="8"/>
  <c r="N53" i="8"/>
  <c r="L53" i="8"/>
  <c r="I53" i="8"/>
  <c r="G53" i="8"/>
  <c r="D53" i="8"/>
  <c r="N23" i="8"/>
  <c r="L23" i="8"/>
  <c r="I23" i="8"/>
  <c r="G23" i="8"/>
  <c r="D23" i="8"/>
  <c r="N36" i="8"/>
  <c r="L36" i="8"/>
  <c r="I36" i="8"/>
  <c r="G36" i="8"/>
  <c r="D36" i="8"/>
  <c r="N50" i="8"/>
  <c r="L50" i="8"/>
  <c r="I50" i="8"/>
  <c r="G50" i="8"/>
  <c r="D50" i="8"/>
  <c r="N45" i="8"/>
  <c r="L45" i="8"/>
  <c r="I45" i="8"/>
  <c r="G45" i="8"/>
  <c r="D45" i="8"/>
  <c r="N20" i="8"/>
  <c r="L20" i="8"/>
  <c r="I20" i="8"/>
  <c r="G20" i="8"/>
  <c r="D20" i="8"/>
  <c r="N62" i="8"/>
  <c r="L62" i="8"/>
  <c r="I62" i="8"/>
  <c r="G62" i="8"/>
  <c r="D62" i="8"/>
  <c r="N58" i="8"/>
  <c r="L58" i="8"/>
  <c r="I58" i="8"/>
  <c r="G58" i="8"/>
  <c r="D58" i="8"/>
  <c r="N49" i="8"/>
  <c r="L49" i="8"/>
  <c r="I49" i="8"/>
  <c r="G49" i="8"/>
  <c r="D49" i="8"/>
  <c r="N44" i="8"/>
  <c r="L44" i="8"/>
  <c r="I44" i="8"/>
  <c r="G44" i="8"/>
  <c r="D44" i="8"/>
  <c r="N52" i="8"/>
  <c r="L52" i="8"/>
  <c r="I52" i="8"/>
  <c r="G52" i="8"/>
  <c r="D52" i="8"/>
  <c r="N38" i="8"/>
  <c r="L38" i="8"/>
  <c r="I38" i="8"/>
  <c r="G38" i="8"/>
  <c r="D38" i="8"/>
  <c r="N35" i="8"/>
  <c r="L35" i="8"/>
  <c r="I35" i="8"/>
  <c r="G35" i="8"/>
  <c r="D35" i="8"/>
  <c r="N40" i="8"/>
  <c r="L40" i="8"/>
  <c r="I40" i="8"/>
  <c r="G40" i="8"/>
  <c r="D40" i="8"/>
  <c r="N31" i="8"/>
  <c r="L31" i="8"/>
  <c r="I31" i="8"/>
  <c r="G31" i="8"/>
  <c r="D31" i="8"/>
  <c r="N25" i="8"/>
  <c r="L25" i="8"/>
  <c r="I25" i="8"/>
  <c r="G25" i="8"/>
  <c r="D25" i="8"/>
  <c r="N33" i="8"/>
  <c r="L33" i="8"/>
  <c r="I33" i="8"/>
  <c r="G33" i="8"/>
  <c r="D33" i="8"/>
  <c r="N28" i="8"/>
  <c r="L28" i="8"/>
  <c r="I28" i="8"/>
  <c r="G28" i="8"/>
  <c r="D28" i="8"/>
  <c r="N15" i="8"/>
  <c r="L15" i="8"/>
  <c r="I15" i="8"/>
  <c r="G15" i="8"/>
  <c r="D15" i="8"/>
  <c r="N24" i="8"/>
  <c r="L24" i="8"/>
  <c r="I24" i="8"/>
  <c r="G24" i="8"/>
  <c r="D24" i="8"/>
  <c r="N9" i="8"/>
  <c r="L9" i="8"/>
  <c r="I9" i="8"/>
  <c r="G9" i="8"/>
  <c r="D9" i="8"/>
  <c r="N14" i="8"/>
  <c r="L14" i="8"/>
  <c r="I14" i="8"/>
  <c r="G14" i="8"/>
  <c r="D14" i="8"/>
  <c r="N10" i="8"/>
  <c r="L10" i="8"/>
  <c r="I10" i="8"/>
  <c r="G10" i="8"/>
  <c r="D10" i="8"/>
  <c r="N13" i="8"/>
  <c r="L13" i="8"/>
  <c r="I13" i="8"/>
  <c r="G13" i="8"/>
  <c r="D13" i="8"/>
  <c r="N12" i="8"/>
  <c r="L12" i="8"/>
  <c r="I12" i="8"/>
  <c r="G12" i="8"/>
  <c r="D12" i="8"/>
  <c r="N8" i="8"/>
  <c r="L8" i="8"/>
  <c r="I8" i="8"/>
  <c r="G8" i="8"/>
  <c r="D8" i="8"/>
  <c r="N11" i="8"/>
  <c r="L11" i="8"/>
  <c r="I11" i="8"/>
  <c r="G11" i="8"/>
  <c r="D11" i="8"/>
  <c r="N7" i="8"/>
  <c r="L7" i="8"/>
  <c r="I7" i="8"/>
  <c r="G7" i="8"/>
  <c r="D7" i="8"/>
  <c r="N5" i="8"/>
  <c r="L5" i="8"/>
  <c r="I5" i="8"/>
  <c r="G5" i="8"/>
  <c r="D5" i="8"/>
  <c r="N6" i="8"/>
  <c r="L6" i="8"/>
  <c r="I6" i="8"/>
  <c r="G6" i="8"/>
  <c r="D6" i="8"/>
  <c r="N4" i="8"/>
  <c r="L4" i="8"/>
  <c r="I4" i="8"/>
  <c r="G4" i="8"/>
  <c r="D4" i="8"/>
  <c r="E11" i="8" l="1"/>
  <c r="AC14" i="8"/>
  <c r="AC20" i="8"/>
  <c r="AC34" i="8"/>
  <c r="AC66" i="8"/>
  <c r="J33" i="8"/>
  <c r="J53" i="8"/>
  <c r="O6" i="8"/>
  <c r="AC13" i="8"/>
  <c r="AC31" i="8"/>
  <c r="J35" i="8"/>
  <c r="AC58" i="8"/>
  <c r="AC42" i="8"/>
  <c r="J46" i="8"/>
  <c r="AC39" i="8"/>
  <c r="J30" i="8"/>
  <c r="E5" i="8"/>
  <c r="O5" i="8"/>
  <c r="AC8" i="8"/>
  <c r="AC33" i="8"/>
  <c r="AC53" i="8"/>
  <c r="J9" i="8"/>
  <c r="J45" i="8"/>
  <c r="J70" i="8"/>
  <c r="AC5" i="8"/>
  <c r="AC24" i="8"/>
  <c r="AC28" i="8"/>
  <c r="AC35" i="8"/>
  <c r="AC52" i="8"/>
  <c r="AC50" i="8"/>
  <c r="AC23" i="8"/>
  <c r="AC46" i="8"/>
  <c r="AC61" i="8"/>
  <c r="AC17" i="8"/>
  <c r="AC51" i="8"/>
  <c r="AC68" i="8"/>
  <c r="AC60" i="8"/>
  <c r="AC22" i="8"/>
  <c r="H16" i="8"/>
  <c r="AC16" i="8"/>
  <c r="AC18" i="8"/>
  <c r="AC32" i="8"/>
  <c r="AC57" i="8"/>
  <c r="AC67" i="8"/>
  <c r="H65" i="8"/>
  <c r="AC65" i="8"/>
  <c r="E6" i="8"/>
  <c r="J5" i="8"/>
  <c r="AC11" i="8"/>
  <c r="AC12" i="8"/>
  <c r="AC10" i="8"/>
  <c r="O15" i="8"/>
  <c r="AC25" i="8"/>
  <c r="AC40" i="8"/>
  <c r="AC49" i="8"/>
  <c r="AC62" i="8"/>
  <c r="AC43" i="8"/>
  <c r="AC41" i="8"/>
  <c r="AC30" i="8"/>
  <c r="AC47" i="8"/>
  <c r="E69" i="8"/>
  <c r="AC70" i="8"/>
  <c r="AC71" i="8"/>
  <c r="O52" i="8"/>
  <c r="J48" i="8"/>
  <c r="AC4" i="8"/>
  <c r="J6" i="8"/>
  <c r="AC6" i="8"/>
  <c r="AC7" i="8"/>
  <c r="J12" i="8"/>
  <c r="AC9" i="8"/>
  <c r="AC15" i="8"/>
  <c r="AC38" i="8"/>
  <c r="AC44" i="8"/>
  <c r="J49" i="8"/>
  <c r="AC45" i="8"/>
  <c r="AC36" i="8"/>
  <c r="AC55" i="8"/>
  <c r="AC59" i="8"/>
  <c r="AC48" i="8"/>
  <c r="AC54" i="8"/>
  <c r="AC63" i="8"/>
  <c r="AC37" i="8"/>
  <c r="AC27" i="8"/>
  <c r="AC19" i="8"/>
  <c r="AC21" i="8"/>
  <c r="AC29" i="8"/>
  <c r="AC26" i="8"/>
  <c r="AC56" i="8"/>
  <c r="AC69" i="8"/>
  <c r="M7" i="8"/>
  <c r="M39" i="8"/>
  <c r="M43" i="8"/>
  <c r="M58" i="8"/>
  <c r="M25" i="8"/>
  <c r="M13" i="8"/>
  <c r="M4" i="8"/>
  <c r="M51" i="8"/>
  <c r="M55" i="8"/>
  <c r="M50" i="8"/>
  <c r="M38" i="8"/>
  <c r="M24" i="8"/>
  <c r="O17" i="8"/>
  <c r="M67" i="8"/>
  <c r="O10" i="8"/>
  <c r="O31" i="8"/>
  <c r="H26" i="8"/>
  <c r="H4" i="8"/>
  <c r="O70" i="8"/>
  <c r="O65" i="8"/>
  <c r="O56" i="8"/>
  <c r="O19" i="8"/>
  <c r="O54" i="8"/>
  <c r="O34" i="8"/>
  <c r="O39" i="8"/>
  <c r="O59" i="8"/>
  <c r="O55" i="8"/>
  <c r="O41" i="8"/>
  <c r="O43" i="8"/>
  <c r="O23" i="8"/>
  <c r="O50" i="8"/>
  <c r="O20" i="8"/>
  <c r="O58" i="8"/>
  <c r="O44" i="8"/>
  <c r="O38" i="8"/>
  <c r="O40" i="8"/>
  <c r="O25" i="8"/>
  <c r="O28" i="8"/>
  <c r="O24" i="8"/>
  <c r="O14" i="8"/>
  <c r="O13" i="8"/>
  <c r="O64" i="8"/>
  <c r="O48" i="8"/>
  <c r="O47" i="8"/>
  <c r="O30" i="8"/>
  <c r="O61" i="8"/>
  <c r="O46" i="8"/>
  <c r="O42" i="8"/>
  <c r="O53" i="8"/>
  <c r="O36" i="8"/>
  <c r="O45" i="8"/>
  <c r="O62" i="8"/>
  <c r="O7" i="8"/>
  <c r="O72" i="8"/>
  <c r="O69" i="8"/>
  <c r="O63" i="8"/>
  <c r="O8" i="8"/>
  <c r="O4" i="8"/>
  <c r="H13" i="8"/>
  <c r="E9" i="8"/>
  <c r="H24" i="8"/>
  <c r="E33" i="8"/>
  <c r="H25" i="8"/>
  <c r="E35" i="8"/>
  <c r="H38" i="8"/>
  <c r="E49" i="8"/>
  <c r="H58" i="8"/>
  <c r="E45" i="8"/>
  <c r="H50" i="8"/>
  <c r="E53" i="8"/>
  <c r="H43" i="8"/>
  <c r="E46" i="8"/>
  <c r="H55" i="8"/>
  <c r="E30" i="8"/>
  <c r="H39" i="8"/>
  <c r="E48" i="8"/>
  <c r="H51" i="8"/>
  <c r="E68" i="8"/>
  <c r="M68" i="8"/>
  <c r="O37" i="8"/>
  <c r="M27" i="8"/>
  <c r="O57" i="8"/>
  <c r="J65" i="8"/>
  <c r="J26" i="8"/>
  <c r="J27" i="8"/>
  <c r="J34" i="8"/>
  <c r="J39" i="8"/>
  <c r="J59" i="8"/>
  <c r="J55" i="8"/>
  <c r="J41" i="8"/>
  <c r="J43" i="8"/>
  <c r="J23" i="8"/>
  <c r="J50" i="8"/>
  <c r="J20" i="8"/>
  <c r="J58" i="8"/>
  <c r="J44" i="8"/>
  <c r="J38" i="8"/>
  <c r="J40" i="8"/>
  <c r="J25" i="8"/>
  <c r="J28" i="8"/>
  <c r="J24" i="8"/>
  <c r="J14" i="8"/>
  <c r="J13" i="8"/>
  <c r="J63" i="8"/>
  <c r="J7" i="8"/>
  <c r="J56" i="8"/>
  <c r="J54" i="8"/>
  <c r="J8" i="8"/>
  <c r="J4" i="8"/>
  <c r="M52" i="8"/>
  <c r="M35" i="8"/>
  <c r="M31" i="8"/>
  <c r="M33" i="8"/>
  <c r="M15" i="8"/>
  <c r="M9" i="8"/>
  <c r="M10" i="8"/>
  <c r="M5" i="8"/>
  <c r="M16" i="8"/>
  <c r="M11" i="8"/>
  <c r="M6" i="8"/>
  <c r="M12" i="8"/>
  <c r="H7" i="8"/>
  <c r="O11" i="8"/>
  <c r="M8" i="8"/>
  <c r="E12" i="8"/>
  <c r="O12" i="8"/>
  <c r="J10" i="8"/>
  <c r="M14" i="8"/>
  <c r="O9" i="8"/>
  <c r="J15" i="8"/>
  <c r="M28" i="8"/>
  <c r="O33" i="8"/>
  <c r="J31" i="8"/>
  <c r="M40" i="8"/>
  <c r="O35" i="8"/>
  <c r="J52" i="8"/>
  <c r="M44" i="8"/>
  <c r="O49" i="8"/>
  <c r="J62" i="8"/>
  <c r="M20" i="8"/>
  <c r="J36" i="8"/>
  <c r="M23" i="8"/>
  <c r="J42" i="8"/>
  <c r="M41" i="8"/>
  <c r="J61" i="8"/>
  <c r="M59" i="8"/>
  <c r="J47" i="8"/>
  <c r="M34" i="8"/>
  <c r="J19" i="8"/>
  <c r="O21" i="8"/>
  <c r="H67" i="8"/>
  <c r="J69" i="8"/>
  <c r="E64" i="8"/>
  <c r="M64" i="8"/>
  <c r="E70" i="8"/>
  <c r="E65" i="8"/>
  <c r="E29" i="8"/>
  <c r="E37" i="8"/>
  <c r="E34" i="8"/>
  <c r="E39" i="8"/>
  <c r="E59" i="8"/>
  <c r="E55" i="8"/>
  <c r="E41" i="8"/>
  <c r="E43" i="8"/>
  <c r="E23" i="8"/>
  <c r="E50" i="8"/>
  <c r="E20" i="8"/>
  <c r="E58" i="8"/>
  <c r="E44" i="8"/>
  <c r="E38" i="8"/>
  <c r="E40" i="8"/>
  <c r="E25" i="8"/>
  <c r="E28" i="8"/>
  <c r="E24" i="8"/>
  <c r="E14" i="8"/>
  <c r="E13" i="8"/>
  <c r="E26" i="8"/>
  <c r="E54" i="8"/>
  <c r="E7" i="8"/>
  <c r="E8" i="8"/>
  <c r="E4" i="8"/>
  <c r="E27" i="8"/>
  <c r="H52" i="8"/>
  <c r="H35" i="8"/>
  <c r="H31" i="8"/>
  <c r="H33" i="8"/>
  <c r="H15" i="8"/>
  <c r="H9" i="8"/>
  <c r="H10" i="8"/>
  <c r="H22" i="8"/>
  <c r="H5" i="8"/>
  <c r="H11" i="8"/>
  <c r="H6" i="8"/>
  <c r="H57" i="8"/>
  <c r="H17" i="8"/>
  <c r="H12" i="8"/>
  <c r="J11" i="8"/>
  <c r="H8" i="8"/>
  <c r="E10" i="8"/>
  <c r="H14" i="8"/>
  <c r="E15" i="8"/>
  <c r="H28" i="8"/>
  <c r="E31" i="8"/>
  <c r="H40" i="8"/>
  <c r="E52" i="8"/>
  <c r="H44" i="8"/>
  <c r="E62" i="8"/>
  <c r="H20" i="8"/>
  <c r="E36" i="8"/>
  <c r="H23" i="8"/>
  <c r="E42" i="8"/>
  <c r="H41" i="8"/>
  <c r="E61" i="8"/>
  <c r="H59" i="8"/>
  <c r="E47" i="8"/>
  <c r="H34" i="8"/>
  <c r="E63" i="8"/>
  <c r="M60" i="8"/>
  <c r="J22" i="8"/>
  <c r="E19" i="8"/>
  <c r="J21" i="8"/>
  <c r="M18" i="8"/>
  <c r="H29" i="8"/>
  <c r="O29" i="8"/>
  <c r="E56" i="8"/>
  <c r="M65" i="8"/>
  <c r="O51" i="8"/>
  <c r="H68" i="8"/>
  <c r="E60" i="8"/>
  <c r="O27" i="8"/>
  <c r="M19" i="8"/>
  <c r="J29" i="8"/>
  <c r="J32" i="8"/>
  <c r="O67" i="8"/>
  <c r="H64" i="8"/>
  <c r="H71" i="8"/>
  <c r="M72" i="8"/>
  <c r="J17" i="8"/>
  <c r="H37" i="8"/>
  <c r="H27" i="8"/>
  <c r="O22" i="8"/>
  <c r="E21" i="8"/>
  <c r="E18" i="8"/>
  <c r="M32" i="8"/>
  <c r="M26" i="8"/>
  <c r="J57" i="8"/>
  <c r="E66" i="8"/>
  <c r="O66" i="8"/>
  <c r="J71" i="8"/>
  <c r="E72" i="8"/>
  <c r="M54" i="8"/>
  <c r="J37" i="8"/>
  <c r="J60" i="8"/>
  <c r="O16" i="8"/>
  <c r="H18" i="8"/>
  <c r="E32" i="8"/>
  <c r="O26" i="8"/>
  <c r="M56" i="8"/>
  <c r="H66" i="8"/>
  <c r="H70" i="8"/>
  <c r="M70" i="8"/>
  <c r="E17" i="8"/>
  <c r="H54" i="8"/>
  <c r="J51" i="8"/>
  <c r="M63" i="8"/>
  <c r="O68" i="8"/>
  <c r="E22" i="8"/>
  <c r="H19" i="8"/>
  <c r="J16" i="8"/>
  <c r="M21" i="8"/>
  <c r="O18" i="8"/>
  <c r="E57" i="8"/>
  <c r="H56" i="8"/>
  <c r="J67" i="8"/>
  <c r="M69" i="8"/>
  <c r="J66" i="8"/>
  <c r="M71" i="8"/>
  <c r="H72" i="8"/>
  <c r="H49" i="8"/>
  <c r="M49" i="8"/>
  <c r="H62" i="8"/>
  <c r="M62" i="8"/>
  <c r="H45" i="8"/>
  <c r="M45" i="8"/>
  <c r="H36" i="8"/>
  <c r="M36" i="8"/>
  <c r="H53" i="8"/>
  <c r="M53" i="8"/>
  <c r="H42" i="8"/>
  <c r="M42" i="8"/>
  <c r="H46" i="8"/>
  <c r="M46" i="8"/>
  <c r="H61" i="8"/>
  <c r="M61" i="8"/>
  <c r="H30" i="8"/>
  <c r="M30" i="8"/>
  <c r="H47" i="8"/>
  <c r="M47" i="8"/>
  <c r="H48" i="8"/>
  <c r="M48" i="8"/>
  <c r="M17" i="8"/>
  <c r="E51" i="8"/>
  <c r="H63" i="8"/>
  <c r="J68" i="8"/>
  <c r="M37" i="8"/>
  <c r="H60" i="8"/>
  <c r="O60" i="8"/>
  <c r="M22" i="8"/>
  <c r="E16" i="8"/>
  <c r="H21" i="8"/>
  <c r="J18" i="8"/>
  <c r="M29" i="8"/>
  <c r="H32" i="8"/>
  <c r="O32" i="8"/>
  <c r="M57" i="8"/>
  <c r="E67" i="8"/>
  <c r="H69" i="8"/>
  <c r="J64" i="8"/>
  <c r="M66" i="8"/>
  <c r="E71" i="8"/>
  <c r="O71" i="8"/>
  <c r="J72" i="8"/>
  <c r="AC64" i="8"/>
  <c r="AD15" i="8" l="1"/>
  <c r="AD6" i="8"/>
  <c r="AD16" i="8"/>
  <c r="AD19" i="8"/>
  <c r="AD5" i="8"/>
  <c r="AD69" i="8"/>
  <c r="AD54" i="8"/>
  <c r="AD24" i="8"/>
  <c r="AD38" i="8"/>
  <c r="AD50" i="8"/>
  <c r="AD55" i="8"/>
  <c r="AD11" i="8"/>
  <c r="AD52" i="8"/>
  <c r="AD37" i="8"/>
  <c r="AD70" i="8"/>
  <c r="AD71" i="8"/>
  <c r="AD67" i="8"/>
  <c r="AD57" i="8"/>
  <c r="AD32" i="8"/>
  <c r="AD60" i="8"/>
  <c r="AD56" i="8"/>
  <c r="AD63" i="8"/>
  <c r="AD61" i="8"/>
  <c r="AD36" i="8"/>
  <c r="AD4" i="8"/>
  <c r="AD26" i="8"/>
  <c r="AD28" i="8"/>
  <c r="AD44" i="8"/>
  <c r="AD23" i="8"/>
  <c r="AD59" i="8"/>
  <c r="AD29" i="8"/>
  <c r="AD68" i="8"/>
  <c r="AD30" i="8"/>
  <c r="AD53" i="8"/>
  <c r="AD49" i="8"/>
  <c r="AD33" i="8"/>
  <c r="AD66" i="8"/>
  <c r="AD13" i="8"/>
  <c r="AD58" i="8"/>
  <c r="AD39" i="8"/>
  <c r="AD12" i="8"/>
  <c r="AD27" i="8"/>
  <c r="AD22" i="8"/>
  <c r="AD18" i="8"/>
  <c r="AD8" i="8"/>
  <c r="AD25" i="8"/>
  <c r="AD43" i="8"/>
  <c r="AD65" i="8"/>
  <c r="AD64" i="8"/>
  <c r="AD51" i="8"/>
  <c r="AD17" i="8"/>
  <c r="AD72" i="8"/>
  <c r="AD21" i="8"/>
  <c r="AD47" i="8"/>
  <c r="AD42" i="8"/>
  <c r="AD62" i="8"/>
  <c r="AD31" i="8"/>
  <c r="AD10" i="8"/>
  <c r="AD7" i="8"/>
  <c r="AD14" i="8"/>
  <c r="AD40" i="8"/>
  <c r="AD20" i="8"/>
  <c r="AD41" i="8"/>
  <c r="AD34" i="8"/>
  <c r="AD48" i="8"/>
  <c r="AD46" i="8"/>
  <c r="AD45" i="8"/>
  <c r="AD35" i="8"/>
  <c r="AD9" i="8"/>
  <c r="AE15" i="8" l="1"/>
  <c r="AI15" i="8" s="1"/>
  <c r="AE9" i="8"/>
  <c r="AI9" i="8" s="1"/>
  <c r="AE16" i="8"/>
  <c r="AI16" i="8" s="1"/>
  <c r="AE48" i="8"/>
  <c r="AI48" i="8" s="1"/>
  <c r="AE40" i="8"/>
  <c r="AI40" i="8" s="1"/>
  <c r="AE31" i="8"/>
  <c r="AI31" i="8" s="1"/>
  <c r="AE21" i="8"/>
  <c r="AI21" i="8" s="1"/>
  <c r="AE25" i="8"/>
  <c r="AI25" i="8" s="1"/>
  <c r="AE22" i="8"/>
  <c r="AI22" i="8" s="1"/>
  <c r="AE58" i="8"/>
  <c r="AI58" i="8" s="1"/>
  <c r="AE63" i="8"/>
  <c r="AI63" i="8" s="1"/>
  <c r="AE57" i="8"/>
  <c r="AI57" i="8" s="1"/>
  <c r="AE35" i="8"/>
  <c r="AI35" i="8" s="1"/>
  <c r="AE34" i="8"/>
  <c r="AI34" i="8" s="1"/>
  <c r="AE14" i="8"/>
  <c r="AI14" i="8" s="1"/>
  <c r="AE62" i="8"/>
  <c r="AI62" i="8" s="1"/>
  <c r="AE72" i="8"/>
  <c r="AI72" i="8" s="1"/>
  <c r="AE64" i="8"/>
  <c r="AI64" i="8" s="1"/>
  <c r="AE8" i="8"/>
  <c r="AI8" i="8" s="1"/>
  <c r="AE13" i="8"/>
  <c r="AI13" i="8" s="1"/>
  <c r="AE55" i="8"/>
  <c r="AI55" i="8" s="1"/>
  <c r="AE33" i="8"/>
  <c r="AI33" i="8" s="1"/>
  <c r="AE68" i="8"/>
  <c r="AI68" i="8" s="1"/>
  <c r="AE44" i="8"/>
  <c r="AI44" i="8" s="1"/>
  <c r="AE45" i="8"/>
  <c r="AI45" i="8" s="1"/>
  <c r="AE41" i="8"/>
  <c r="AI41" i="8" s="1"/>
  <c r="AE7" i="8"/>
  <c r="AI7" i="8" s="1"/>
  <c r="AE54" i="8"/>
  <c r="AI54" i="8" s="1"/>
  <c r="AE42" i="8"/>
  <c r="AI42" i="8" s="1"/>
  <c r="AE17" i="8"/>
  <c r="AI17" i="8" s="1"/>
  <c r="AE65" i="8"/>
  <c r="AI65" i="8" s="1"/>
  <c r="AE19" i="8"/>
  <c r="AI19" i="8" s="1"/>
  <c r="AE50" i="8"/>
  <c r="AI50" i="8" s="1"/>
  <c r="AE12" i="8"/>
  <c r="AI12" i="8" s="1"/>
  <c r="AE66" i="8"/>
  <c r="AI66" i="8" s="1"/>
  <c r="AE46" i="8"/>
  <c r="AI46" i="8" s="1"/>
  <c r="AE20" i="8"/>
  <c r="AI20" i="8" s="1"/>
  <c r="AE10" i="8"/>
  <c r="AI10" i="8" s="1"/>
  <c r="AE47" i="8"/>
  <c r="AI47" i="8" s="1"/>
  <c r="AE51" i="8"/>
  <c r="AI51" i="8" s="1"/>
  <c r="AE43" i="8"/>
  <c r="AI43" i="8" s="1"/>
  <c r="AE18" i="8"/>
  <c r="AI18" i="8" s="1"/>
  <c r="AE27" i="8"/>
  <c r="AI27" i="8" s="1"/>
  <c r="AE39" i="8"/>
  <c r="AI39" i="8" s="1"/>
  <c r="AE30" i="8"/>
  <c r="AI30" i="8" s="1"/>
  <c r="AE23" i="8"/>
  <c r="AI23" i="8" s="1"/>
  <c r="AE4" i="8"/>
  <c r="AI4" i="8" s="1"/>
  <c r="AE61" i="8"/>
  <c r="AI61" i="8" s="1"/>
  <c r="AE32" i="8"/>
  <c r="AI32" i="8" s="1"/>
  <c r="AE38" i="8"/>
  <c r="AI38" i="8" s="1"/>
  <c r="AE24" i="8"/>
  <c r="AI24" i="8" s="1"/>
  <c r="AE6" i="8"/>
  <c r="AI6" i="8" s="1"/>
  <c r="AE49" i="8"/>
  <c r="AI49" i="8" s="1"/>
  <c r="AE29" i="8"/>
  <c r="AI29" i="8" s="1"/>
  <c r="AE28" i="8"/>
  <c r="AI28" i="8" s="1"/>
  <c r="AE52" i="8"/>
  <c r="AI52" i="8" s="1"/>
  <c r="AE56" i="8"/>
  <c r="AI56" i="8" s="1"/>
  <c r="AE67" i="8"/>
  <c r="AI67" i="8" s="1"/>
  <c r="AE11" i="8"/>
  <c r="AI11" i="8" s="1"/>
  <c r="AE53" i="8"/>
  <c r="AI53" i="8" s="1"/>
  <c r="AE59" i="8"/>
  <c r="AI59" i="8" s="1"/>
  <c r="AE26" i="8"/>
  <c r="AI26" i="8" s="1"/>
  <c r="AE36" i="8"/>
  <c r="AI36" i="8" s="1"/>
  <c r="AE60" i="8"/>
  <c r="AI60" i="8" s="1"/>
  <c r="AE71" i="8"/>
  <c r="AI71" i="8" s="1"/>
  <c r="AE70" i="8"/>
  <c r="AI70" i="8" s="1"/>
  <c r="AE37" i="8"/>
  <c r="AI37" i="8" s="1"/>
  <c r="AE69" i="8"/>
  <c r="AI69" i="8" s="1"/>
  <c r="AE5" i="8"/>
  <c r="AI5" i="8" s="1"/>
</calcChain>
</file>

<file path=xl/sharedStrings.xml><?xml version="1.0" encoding="utf-8"?>
<sst xmlns="http://schemas.openxmlformats.org/spreadsheetml/2006/main" count="160" uniqueCount="125">
  <si>
    <t>Наименование                                                          муниципального образования Алтайского края</t>
  </si>
  <si>
    <t>Критерий №1</t>
  </si>
  <si>
    <t>Критерий №2</t>
  </si>
  <si>
    <t>Критерий №3</t>
  </si>
  <si>
    <t>Критерий №4</t>
  </si>
  <si>
    <t>Критерий №5</t>
  </si>
  <si>
    <t>Критерий №6</t>
  </si>
  <si>
    <t>Критерий №7</t>
  </si>
  <si>
    <t>Баллы</t>
  </si>
  <si>
    <t>Доля населения, принявшего участие в выполнении нормативов испытаний (тестов) комплекса ГТО от общей численности населения, проживающего на территории муниципального образования Алтайского края, зарегистрированного в электронной базе данных</t>
  </si>
  <si>
    <t>Доля населения, принявшего участие в выполнении нормативов испытаний (тестов) комплекса ГТО, от численности населения проживающего на территории муниципального образования Алтайского края в возрасте от 6 лет</t>
  </si>
  <si>
    <t>Доля населения, выполнившего нормативы испытаний (тестов) комплекса ГТО на знаки отличия, от общей численности населения проживающего на территории муниципального образования Алтайского края в возрасте от 6 лет</t>
  </si>
  <si>
    <t>Доля населения, выполнившего нормативы испытаний (тестов) комплекса ГТО на знаки отличия, от общей численности населения, принявшего участие в выполнении нормативов испытаний (тестов) комплекса ГТО</t>
  </si>
  <si>
    <t>Население, приходящееся на одну ставку штатного расписания центров тестирования</t>
  </si>
  <si>
    <t>Доля населения, проживающего на территории муниципального образования Алтайского края, в возрасте от 6 лет, приходящегося на один договор центров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</si>
  <si>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Население, приходящееся на один договор в центрах тестирования</t>
  </si>
  <si>
    <t>Сумма балов от количества договоров и ставок штатного расписания</t>
  </si>
  <si>
    <t>ВСЕГО БАЛЛОВ</t>
  </si>
  <si>
    <t>Место в рейтинге</t>
  </si>
  <si>
    <t>КЛЮЧЕВСКИЙ</t>
  </si>
  <si>
    <t>БЕЛОКУРИХА</t>
  </si>
  <si>
    <t>УГЛОВСКИЙ</t>
  </si>
  <si>
    <t>БИЙСК</t>
  </si>
  <si>
    <t>КУЛУНДИНСКИЙ</t>
  </si>
  <si>
    <t>РЕБРИХИНСКИЙ</t>
  </si>
  <si>
    <t>БАРНАУЛ</t>
  </si>
  <si>
    <t>НЕМЕЦКИЙ</t>
  </si>
  <si>
    <t>ЗАТО СИБИРСКИЙ</t>
  </si>
  <si>
    <t>ЗМЕИНОГОРСКИЙ</t>
  </si>
  <si>
    <t>ПАВЛОВСКИЙ</t>
  </si>
  <si>
    <t>СЛАВГОРОД</t>
  </si>
  <si>
    <t>ЧАРЫШСКИЙ</t>
  </si>
  <si>
    <t>ТОГУЛЬСКИЙ</t>
  </si>
  <si>
    <t>ХАБАРСКИЙ</t>
  </si>
  <si>
    <t>РУБЦОВСК</t>
  </si>
  <si>
    <t>ЕГОРЬЕВСКИЙ</t>
  </si>
  <si>
    <t>ЗАРИНСК</t>
  </si>
  <si>
    <t>БЫСТРОИСТОКСКИЙ</t>
  </si>
  <si>
    <t>ЗАЛЕСОВСКИЙ</t>
  </si>
  <si>
    <t>СОЛОНЕШЕНСКИЙ</t>
  </si>
  <si>
    <t>БУРЛИНСКИЙ</t>
  </si>
  <si>
    <t>РОДИНСКИЙ</t>
  </si>
  <si>
    <t>ПОСПЕЛИХИНСКИЙ</t>
  </si>
  <si>
    <t>РОМАНОВСКИЙ</t>
  </si>
  <si>
    <t>ТАЛЬМЕНСКИЙ</t>
  </si>
  <si>
    <t>ЦЕЛИННЫЙ</t>
  </si>
  <si>
    <t>СОЛТОНСКИЙ</t>
  </si>
  <si>
    <t>АЛЕЙСК</t>
  </si>
  <si>
    <t>ЗОНАЛЬНЫЙ</t>
  </si>
  <si>
    <t>ШЕЛАБОЛИХИНСКИЙ</t>
  </si>
  <si>
    <t>ЯРОВОЕ</t>
  </si>
  <si>
    <t>УСТЬ-КАЛМАНСКИЙ</t>
  </si>
  <si>
    <t>ТРЕТЬЯКОВСКИЙ</t>
  </si>
  <si>
    <t>КАЛМАНСКИЙ</t>
  </si>
  <si>
    <t>РУБЦОВСКИЙ</t>
  </si>
  <si>
    <t>ВОЛЧИХИНСКИЙ</t>
  </si>
  <si>
    <t>ТРОИЦКИЙ</t>
  </si>
  <si>
    <t>БИЙСКИЙ</t>
  </si>
  <si>
    <t>НОВИЧИХИНСКИЙ</t>
  </si>
  <si>
    <t>МИХАЙЛОВСКИЙ</t>
  </si>
  <si>
    <t>НОВОАЛТАЙСК</t>
  </si>
  <si>
    <t>ЕЛЬЦОВСКИЙ</t>
  </si>
  <si>
    <t>КЫТМАНОВСКИЙ</t>
  </si>
  <si>
    <t>КОСИХИНСКИЙ</t>
  </si>
  <si>
    <t>ТАБУНСКИЙ</t>
  </si>
  <si>
    <t>ЛОКТЕВСКИЙ</t>
  </si>
  <si>
    <t>МАМОНТОВСКИЙ</t>
  </si>
  <si>
    <t>КАМЕНСКИЙ</t>
  </si>
  <si>
    <t>АЛТАЙСКИЙ</t>
  </si>
  <si>
    <t>УСТЬ-ПРИСТАНСКИЙ</t>
  </si>
  <si>
    <t>ЗАВЬЯЛОВСКИЙ</t>
  </si>
  <si>
    <t>КРАСНОЩЁКОВСКИЙ</t>
  </si>
  <si>
    <t>СМОЛЕНСКИЙ</t>
  </si>
  <si>
    <t>АЛЕЙСКИЙ</t>
  </si>
  <si>
    <t>КРАСНОГОРСКИЙ</t>
  </si>
  <si>
    <t>ШИПУНОВСКИЙ</t>
  </si>
  <si>
    <t>ПЕТРОПАВЛОВСКИЙ</t>
  </si>
  <si>
    <t>БЛАГОВЕЩЕНСКИЙ</t>
  </si>
  <si>
    <t>ПАНКРУШИХИНСКИЙ</t>
  </si>
  <si>
    <t>БАЕВСКИЙ</t>
  </si>
  <si>
    <t>ТОПЧИХИНСКИЙ</t>
  </si>
  <si>
    <t>КРУТИХИНСКИЙ</t>
  </si>
  <si>
    <t>КУРЬИНСКИЙ</t>
  </si>
  <si>
    <t>ПЕРВОМАЙСКИЙ</t>
  </si>
  <si>
    <t>ТЮМЕНЦЕВСКИЙ</t>
  </si>
  <si>
    <t>СОВЕТСКИЙ</t>
  </si>
  <si>
    <t>СУЕТСКИЙ</t>
  </si>
  <si>
    <t>ЗАРИНСКИЙ</t>
  </si>
  <si>
    <t>1 квартал 2018</t>
  </si>
  <si>
    <t>-</t>
  </si>
  <si>
    <t>4 квартал 2018</t>
  </si>
  <si>
    <t>2 квартал 2018</t>
  </si>
  <si>
    <t>динамика</t>
  </si>
  <si>
    <t>+5</t>
  </si>
  <si>
    <t>+11</t>
  </si>
  <si>
    <t>+4</t>
  </si>
  <si>
    <t>+1</t>
  </si>
  <si>
    <t>+2</t>
  </si>
  <si>
    <t>+20</t>
  </si>
  <si>
    <t>+13</t>
  </si>
  <si>
    <t>+7</t>
  </si>
  <si>
    <t>+10</t>
  </si>
  <si>
    <t>+6</t>
  </si>
  <si>
    <t>+3</t>
  </si>
  <si>
    <t>2 квартал 2019</t>
  </si>
  <si>
    <t>+9</t>
  </si>
  <si>
    <t>+8</t>
  </si>
  <si>
    <t>+17</t>
  </si>
  <si>
    <t>4 квартал 2019</t>
  </si>
  <si>
    <t>2 квартал 2020</t>
  </si>
  <si>
    <t>Общая численность населенияАлтайского края в возрасте от 6 лет, проживающего на территории муниципального образования Алтайского края на 31.12.2020</t>
  </si>
  <si>
    <t>+18</t>
  </si>
  <si>
    <t>+14</t>
  </si>
  <si>
    <t>4 квартал 2020</t>
  </si>
  <si>
    <t>Население, зарегистрированное в электронной базе данных, относящихся к реализации комплекса ГТО на 30.06.2021</t>
  </si>
  <si>
    <t>Доля населения, зарегистрированного в электронной базе данных, от общей численности населения в возрасте от 6 лет, проживающего на территории муниципального образования Алтайского края на 30.06.2021</t>
  </si>
  <si>
    <t>Население, принявшее участие в выполнении нормативов испытаний (тестов) комплекса ГТО на 30.06.2021</t>
  </si>
  <si>
    <t>Общее количество знаков на 30.06.2021</t>
  </si>
  <si>
    <t>Ставки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 на 30.06.2021</t>
  </si>
  <si>
    <t>Договоры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 на 30.06.2021</t>
  </si>
  <si>
    <t>Количество опубликованных материалов по вопросам внедрения комплекса ГТО в региональных средствах массовой информации с 01.01. по 30.06.2021</t>
  </si>
  <si>
    <t>2 квартал 2021</t>
  </si>
  <si>
    <t>Рейтинг муниципальных образований Алтайского края по внедрению комплекса ГТО за период с 2015 года по 31.12.2021 года</t>
  </si>
  <si>
    <t xml:space="preserve">4 квартал 2021 </t>
  </si>
  <si>
    <t>Год, выдачи малых спортивных площадок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</si>
</sst>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b/>
      <sz val="12"/>
      <color indexed="2"/>
      <name val="Times New Roman"/>
    </font>
    <font>
      <b/>
      <sz val="12"/>
      <color theme="1"/>
      <name val="Arial"/>
    </font>
    <font>
      <b/>
      <sz val="12"/>
      <name val="Arial"/>
    </font>
    <font>
      <b/>
      <sz val="16"/>
      <name val="Arial"/>
    </font>
    <font>
      <sz val="24"/>
      <name val="Times New Roman"/>
    </font>
    <font>
      <sz val="24"/>
      <name val="Arial"/>
    </font>
    <font>
      <b/>
      <sz val="24"/>
      <name val="Arial"/>
    </font>
    <font>
      <sz val="26"/>
      <color theme="1"/>
      <name val="Times New Roman"/>
    </font>
    <font>
      <b/>
      <sz val="26"/>
      <color theme="1"/>
      <name val="Times New Roman"/>
    </font>
    <font>
      <sz val="26"/>
      <name val="Times New Roman"/>
    </font>
    <font>
      <b/>
      <sz val="26"/>
      <color indexed="2"/>
      <name val="Times New Roman"/>
    </font>
    <font>
      <sz val="36"/>
      <color theme="1"/>
      <name val="Times New Roman"/>
    </font>
    <font>
      <b/>
      <sz val="12"/>
      <name val="Times New Roman"/>
    </font>
    <font>
      <b/>
      <sz val="26"/>
      <name val="Times New Roman"/>
    </font>
    <font>
      <sz val="12"/>
      <color indexed="2"/>
      <name val="Times New Roman"/>
    </font>
    <font>
      <sz val="26"/>
      <color indexed="2"/>
      <name val="Times New Roman"/>
    </font>
    <font>
      <b/>
      <sz val="24"/>
      <name val="Times New Roman"/>
    </font>
    <font>
      <sz val="11"/>
      <color theme="1"/>
      <name val="Calibri"/>
      <scheme val="minor"/>
    </font>
    <font>
      <sz val="26"/>
      <color rgb="FF3F3F3F"/>
      <name val="Times New Roman"/>
      <family val="1"/>
      <charset val="204"/>
    </font>
    <font>
      <sz val="26"/>
      <color rgb="FF3F3F3F"/>
      <name val="Times"/>
      <family val="1"/>
    </font>
    <font>
      <sz val="26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8"/>
      <color rgb="FF3F3F3F"/>
      <name val="Times New Roman"/>
      <family val="1"/>
      <charset val="204"/>
    </font>
    <font>
      <sz val="28"/>
      <color theme="0" tint="-0.89999084444715716"/>
      <name val="Times New Roman"/>
      <family val="1"/>
      <charset val="204"/>
    </font>
    <font>
      <sz val="26"/>
      <color theme="0" tint="-0.89999084444715716"/>
      <name val="Times New Roman"/>
      <family val="1"/>
      <charset val="204"/>
    </font>
    <font>
      <sz val="24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24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2" tint="-9.9978637043366805E-2"/>
        <bgColor theme="2" tint="-9.9978637043366805E-2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/>
    <xf numFmtId="0" fontId="22" fillId="0" borderId="0"/>
    <xf numFmtId="9" fontId="22" fillId="0" borderId="0" applyFont="0" applyFill="0" applyBorder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" xfId="3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textRotation="255" wrapText="1"/>
    </xf>
    <xf numFmtId="0" fontId="8" fillId="10" borderId="2" xfId="0" applyFont="1" applyFill="1" applyBorder="1" applyAlignment="1">
      <alignment horizontal="center" vertical="center" textRotation="255" wrapText="1"/>
    </xf>
    <xf numFmtId="0" fontId="9" fillId="3" borderId="2" xfId="0" applyFont="1" applyFill="1" applyBorder="1" applyAlignment="1">
      <alignment horizontal="left"/>
    </xf>
    <xf numFmtId="0" fontId="9" fillId="6" borderId="2" xfId="0" applyFont="1" applyFill="1" applyBorder="1"/>
    <xf numFmtId="3" fontId="11" fillId="11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right" vertical="top" wrapText="1"/>
    </xf>
    <xf numFmtId="0" fontId="9" fillId="8" borderId="2" xfId="0" applyFont="1" applyFill="1" applyBorder="1" applyAlignment="1">
      <alignment horizontal="right" vertical="top" wrapText="1"/>
    </xf>
    <xf numFmtId="0" fontId="12" fillId="0" borderId="2" xfId="0" applyFont="1" applyBorder="1"/>
    <xf numFmtId="0" fontId="12" fillId="0" borderId="0" xfId="0" applyFont="1" applyAlignment="1">
      <alignment vertical="center"/>
    </xf>
    <xf numFmtId="10" fontId="10" fillId="5" borderId="2" xfId="3" applyNumberFormat="1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horizontal="center" vertical="center"/>
    </xf>
    <xf numFmtId="10" fontId="10" fillId="6" borderId="2" xfId="3" applyNumberFormat="1" applyFont="1" applyFill="1" applyBorder="1" applyAlignment="1">
      <alignment horizontal="center" vertical="center"/>
    </xf>
    <xf numFmtId="3" fontId="11" fillId="6" borderId="2" xfId="0" applyNumberFormat="1" applyFont="1" applyFill="1" applyBorder="1" applyAlignment="1">
      <alignment horizontal="center" vertical="center"/>
    </xf>
    <xf numFmtId="10" fontId="10" fillId="7" borderId="2" xfId="3" applyNumberFormat="1" applyFont="1" applyFill="1" applyBorder="1" applyAlignment="1">
      <alignment horizontal="center" vertical="center"/>
    </xf>
    <xf numFmtId="3" fontId="11" fillId="7" borderId="2" xfId="0" applyNumberFormat="1" applyFont="1" applyFill="1" applyBorder="1" applyAlignment="1">
      <alignment horizontal="center" vertical="center"/>
    </xf>
    <xf numFmtId="10" fontId="10" fillId="8" borderId="2" xfId="3" applyNumberFormat="1" applyFont="1" applyFill="1" applyBorder="1" applyAlignment="1">
      <alignment horizontal="center" vertical="center"/>
    </xf>
    <xf numFmtId="1" fontId="11" fillId="8" borderId="2" xfId="0" applyNumberFormat="1" applyFont="1" applyFill="1" applyBorder="1" applyAlignment="1">
      <alignment horizontal="center" vertical="center"/>
    </xf>
    <xf numFmtId="10" fontId="10" fillId="9" borderId="2" xfId="3" applyNumberFormat="1" applyFont="1" applyFill="1" applyBorder="1" applyAlignment="1">
      <alignment horizontal="center" vertical="center"/>
    </xf>
    <xf numFmtId="1" fontId="11" fillId="9" borderId="2" xfId="0" applyNumberFormat="1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4" fillId="3" borderId="0" xfId="0" applyFont="1" applyFill="1"/>
    <xf numFmtId="0" fontId="17" fillId="0" borderId="0" xfId="0" applyFont="1"/>
    <xf numFmtId="0" fontId="4" fillId="0" borderId="0" xfId="0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0" fontId="14" fillId="0" borderId="2" xfId="0" applyFont="1" applyBorder="1"/>
    <xf numFmtId="0" fontId="14" fillId="3" borderId="2" xfId="0" applyFont="1" applyFill="1" applyBorder="1"/>
    <xf numFmtId="0" fontId="14" fillId="0" borderId="2" xfId="0" applyFont="1" applyBorder="1" applyAlignment="1">
      <alignment vertical="center"/>
    </xf>
    <xf numFmtId="0" fontId="19" fillId="0" borderId="0" xfId="0" applyFont="1"/>
    <xf numFmtId="0" fontId="5" fillId="0" borderId="0" xfId="0" applyFont="1"/>
    <xf numFmtId="1" fontId="9" fillId="0" borderId="2" xfId="0" applyNumberFormat="1" applyFont="1" applyBorder="1" applyAlignment="1">
      <alignment vertical="center"/>
    </xf>
    <xf numFmtId="1" fontId="9" fillId="3" borderId="2" xfId="0" applyNumberFormat="1" applyFont="1" applyFill="1" applyBorder="1" applyAlignment="1">
      <alignment horizontal="right"/>
    </xf>
    <xf numFmtId="0" fontId="20" fillId="0" borderId="2" xfId="0" applyFont="1" applyBorder="1"/>
    <xf numFmtId="0" fontId="20" fillId="0" borderId="0" xfId="0" applyFont="1"/>
    <xf numFmtId="0" fontId="9" fillId="8" borderId="2" xfId="0" applyFont="1" applyFill="1" applyBorder="1"/>
    <xf numFmtId="0" fontId="9" fillId="10" borderId="2" xfId="0" applyFont="1" applyFill="1" applyBorder="1" applyAlignment="1">
      <alignment horizontal="center" vertical="center"/>
    </xf>
    <xf numFmtId="3" fontId="9" fillId="10" borderId="2" xfId="0" applyNumberFormat="1" applyFont="1" applyFill="1" applyBorder="1" applyAlignment="1">
      <alignment horizontal="center" vertical="center"/>
    </xf>
    <xf numFmtId="10" fontId="9" fillId="10" borderId="2" xfId="3" applyNumberFormat="1" applyFont="1" applyFill="1" applyBorder="1" applyAlignment="1">
      <alignment horizontal="center" vertical="center"/>
    </xf>
    <xf numFmtId="0" fontId="9" fillId="10" borderId="2" xfId="3" applyNumberFormat="1" applyFont="1" applyFill="1" applyBorder="1" applyAlignment="1">
      <alignment horizontal="center" vertical="center"/>
    </xf>
    <xf numFmtId="1" fontId="21" fillId="10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3" fontId="9" fillId="12" borderId="2" xfId="0" applyNumberFormat="1" applyFont="1" applyFill="1" applyBorder="1" applyAlignment="1">
      <alignment horizontal="center" vertical="center"/>
    </xf>
    <xf numFmtId="0" fontId="22" fillId="0" borderId="0" xfId="2"/>
    <xf numFmtId="0" fontId="1" fillId="2" borderId="1" xfId="1"/>
    <xf numFmtId="0" fontId="24" fillId="2" borderId="1" xfId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3" applyNumberFormat="1" applyFont="1" applyAlignment="1">
      <alignment horizontal="center"/>
    </xf>
    <xf numFmtId="0" fontId="25" fillId="0" borderId="2" xfId="0" applyFont="1" applyBorder="1"/>
    <xf numFmtId="0" fontId="26" fillId="0" borderId="2" xfId="0" applyFont="1" applyBorder="1"/>
    <xf numFmtId="0" fontId="26" fillId="0" borderId="3" xfId="0" applyFont="1" applyBorder="1"/>
    <xf numFmtId="0" fontId="25" fillId="0" borderId="3" xfId="0" applyFont="1" applyBorder="1"/>
    <xf numFmtId="0" fontId="23" fillId="2" borderId="1" xfId="1" applyFont="1"/>
    <xf numFmtId="1" fontId="25" fillId="3" borderId="0" xfId="0" applyNumberFormat="1" applyFont="1" applyFill="1" applyAlignment="1">
      <alignment horizontal="center" vertical="center"/>
    </xf>
    <xf numFmtId="1" fontId="25" fillId="14" borderId="4" xfId="0" applyNumberFormat="1" applyFont="1" applyFill="1" applyBorder="1" applyAlignment="1">
      <alignment horizontal="center" vertical="center"/>
    </xf>
    <xf numFmtId="0" fontId="27" fillId="2" borderId="1" xfId="1" applyFont="1"/>
    <xf numFmtId="0" fontId="28" fillId="2" borderId="1" xfId="1" applyFont="1"/>
    <xf numFmtId="0" fontId="9" fillId="0" borderId="2" xfId="0" applyFont="1" applyFill="1" applyBorder="1" applyAlignment="1">
      <alignment horizontal="right" vertical="center"/>
    </xf>
    <xf numFmtId="0" fontId="29" fillId="2" borderId="1" xfId="1" applyFont="1"/>
    <xf numFmtId="0" fontId="30" fillId="10" borderId="2" xfId="0" applyFont="1" applyFill="1" applyBorder="1" applyAlignment="1">
      <alignment horizontal="center" vertical="center"/>
    </xf>
    <xf numFmtId="3" fontId="30" fillId="11" borderId="2" xfId="0" applyNumberFormat="1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textRotation="255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textRotation="255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textRotation="255" wrapText="1"/>
    </xf>
    <xf numFmtId="0" fontId="32" fillId="8" borderId="2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textRotation="255" wrapText="1"/>
    </xf>
    <xf numFmtId="0" fontId="32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textRotation="255" wrapText="1"/>
    </xf>
    <xf numFmtId="0" fontId="32" fillId="10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31" fillId="13" borderId="3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left"/>
    </xf>
    <xf numFmtId="1" fontId="9" fillId="0" borderId="2" xfId="0" applyNumberFormat="1" applyFont="1" applyFill="1" applyBorder="1" applyAlignment="1">
      <alignment horizontal="right"/>
    </xf>
    <xf numFmtId="0" fontId="1" fillId="2" borderId="5" xfId="1" applyBorder="1"/>
    <xf numFmtId="0" fontId="1" fillId="2" borderId="6" xfId="1" applyBorder="1"/>
    <xf numFmtId="0" fontId="3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2" borderId="2" xfId="1" applyBorder="1"/>
    <xf numFmtId="0" fontId="16" fillId="0" borderId="0" xfId="0" applyFont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4" fillId="12" borderId="2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18" fillId="0" borderId="2" xfId="0" applyFont="1" applyBorder="1"/>
    <xf numFmtId="0" fontId="15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3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3" fillId="0" borderId="2" xfId="0" applyFont="1" applyBorder="1"/>
    <xf numFmtId="0" fontId="12" fillId="0" borderId="2" xfId="0" applyFont="1" applyBorder="1" applyAlignment="1">
      <alignment horizontal="center"/>
    </xf>
    <xf numFmtId="0" fontId="12" fillId="3" borderId="2" xfId="0" applyFont="1" applyFill="1" applyBorder="1"/>
  </cellXfs>
  <cellStyles count="4">
    <cellStyle name="Вывод" xfId="1" builtinId="21"/>
    <cellStyle name="Обычный" xfId="0" builtinId="0"/>
    <cellStyle name="Обычный 2" xfId="2" xr:uid="{00000000-0005-0000-0000-000002000000}"/>
    <cellStyle name="Процентный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14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D2D2D"/>
      </a:dk1>
      <a:lt1>
        <a:sysClr val="window" lastClr="F5F5F5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N83"/>
  <sheetViews>
    <sheetView showGridLines="0" tabSelected="1" zoomScale="40" zoomScaleNormal="40" workbookViewId="0">
      <pane xSplit="1" ySplit="3" topLeftCell="B4" activePane="bottomRight" state="frozen"/>
      <selection activeCell="P64" sqref="P64"/>
      <selection pane="topRight"/>
      <selection pane="bottomLeft"/>
      <selection pane="bottomRight" activeCell="AM68" sqref="AM68"/>
    </sheetView>
  </sheetViews>
  <sheetFormatPr defaultColWidth="8.85546875" defaultRowHeight="15.75" x14ac:dyDescent="0.25"/>
  <cols>
    <col min="1" max="1" width="54.42578125" style="2" customWidth="1"/>
    <col min="2" max="2" width="28.28515625" style="5" customWidth="1"/>
    <col min="3" max="3" width="28.28515625" style="32" customWidth="1"/>
    <col min="4" max="4" width="27.7109375" style="5" customWidth="1"/>
    <col min="5" max="5" width="11.42578125" style="33" customWidth="1"/>
    <col min="6" max="6" width="27.7109375" style="45" customWidth="1"/>
    <col min="7" max="7" width="34" style="5" customWidth="1"/>
    <col min="8" max="8" width="11.5703125" style="33" customWidth="1"/>
    <col min="9" max="9" width="26.42578125" style="5" customWidth="1"/>
    <col min="10" max="10" width="13" style="33" customWidth="1"/>
    <col min="11" max="11" width="21.85546875" style="45" customWidth="1"/>
    <col min="12" max="12" width="28.42578125" style="45" customWidth="1"/>
    <col min="13" max="13" width="13.42578125" style="46" customWidth="1"/>
    <col min="14" max="14" width="34.28515625" style="5" customWidth="1"/>
    <col min="15" max="15" width="9.28515625" style="33" customWidth="1"/>
    <col min="16" max="16" width="31" style="5" customWidth="1"/>
    <col min="17" max="17" width="27.42578125" style="5" hidden="1" customWidth="1"/>
    <col min="18" max="18" width="32.5703125" style="34" hidden="1" customWidth="1"/>
    <col min="19" max="19" width="13.5703125" style="35" hidden="1" customWidth="1"/>
    <col min="20" max="20" width="8.85546875" style="36" hidden="1" customWidth="1"/>
    <col min="21" max="21" width="31.140625" style="5" customWidth="1"/>
    <col min="22" max="22" width="27.42578125" style="5" hidden="1" customWidth="1"/>
    <col min="23" max="23" width="32.5703125" style="34" hidden="1" customWidth="1"/>
    <col min="24" max="24" width="13.5703125" style="35" hidden="1" customWidth="1"/>
    <col min="25" max="25" width="8.85546875" style="36" hidden="1" customWidth="1"/>
    <col min="26" max="26" width="16.42578125" style="36" hidden="1" customWidth="1"/>
    <col min="27" max="27" width="14" style="36" hidden="1" customWidth="1"/>
    <col min="28" max="28" width="19.42578125" style="1" customWidth="1"/>
    <col min="29" max="29" width="11.5703125" style="4" customWidth="1"/>
    <col min="30" max="30" width="23.42578125" style="6" customWidth="1"/>
    <col min="31" max="31" width="24" style="1" customWidth="1"/>
    <col min="32" max="32" width="33.140625" style="3" customWidth="1"/>
    <col min="33" max="33" width="17.5703125" style="3" customWidth="1"/>
    <col min="34" max="34" width="8.85546875" style="3" hidden="1" customWidth="1"/>
    <col min="35" max="36" width="8.85546875" style="1" hidden="1" customWidth="1"/>
    <col min="37" max="16384" width="8.85546875" style="1"/>
  </cols>
  <sheetData>
    <row r="1" spans="1:35" ht="54" customHeight="1" x14ac:dyDescent="0.25">
      <c r="A1" s="103" t="s">
        <v>122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37"/>
      <c r="AG1" s="37"/>
    </row>
    <row r="2" spans="1:35" s="7" customFormat="1" ht="33" customHeight="1" x14ac:dyDescent="0.25">
      <c r="A2" s="105" t="s">
        <v>0</v>
      </c>
      <c r="B2" s="78"/>
      <c r="C2" s="78"/>
      <c r="D2" s="106" t="s">
        <v>1</v>
      </c>
      <c r="E2" s="106"/>
      <c r="F2" s="107" t="s">
        <v>2</v>
      </c>
      <c r="G2" s="107"/>
      <c r="H2" s="107"/>
      <c r="I2" s="108" t="s">
        <v>3</v>
      </c>
      <c r="J2" s="108"/>
      <c r="K2" s="109" t="s">
        <v>4</v>
      </c>
      <c r="L2" s="109"/>
      <c r="M2" s="109"/>
      <c r="N2" s="110" t="s">
        <v>5</v>
      </c>
      <c r="O2" s="110"/>
      <c r="P2" s="111" t="s">
        <v>6</v>
      </c>
      <c r="Q2" s="104"/>
      <c r="R2" s="104"/>
      <c r="S2" s="104"/>
      <c r="T2" s="104"/>
      <c r="U2" s="111"/>
      <c r="V2" s="104"/>
      <c r="W2" s="104"/>
      <c r="X2" s="104"/>
      <c r="Y2" s="104"/>
      <c r="Z2" s="104"/>
      <c r="AA2" s="104"/>
      <c r="AB2" s="112" t="s">
        <v>7</v>
      </c>
      <c r="AC2" s="112"/>
      <c r="AD2" s="90"/>
      <c r="AE2" s="91"/>
      <c r="AF2" s="92"/>
      <c r="AG2" s="8"/>
      <c r="AH2" s="38"/>
    </row>
    <row r="3" spans="1:35" s="7" customFormat="1" ht="309" customHeight="1" x14ac:dyDescent="0.25">
      <c r="A3" s="105"/>
      <c r="B3" s="78" t="s">
        <v>110</v>
      </c>
      <c r="C3" s="78" t="s">
        <v>114</v>
      </c>
      <c r="D3" s="79" t="s">
        <v>115</v>
      </c>
      <c r="E3" s="80" t="s">
        <v>8</v>
      </c>
      <c r="F3" s="81" t="s">
        <v>116</v>
      </c>
      <c r="G3" s="81" t="s">
        <v>9</v>
      </c>
      <c r="H3" s="82" t="s">
        <v>8</v>
      </c>
      <c r="I3" s="83" t="s">
        <v>10</v>
      </c>
      <c r="J3" s="84" t="s">
        <v>8</v>
      </c>
      <c r="K3" s="85" t="s">
        <v>117</v>
      </c>
      <c r="L3" s="85" t="s">
        <v>11</v>
      </c>
      <c r="M3" s="86" t="s">
        <v>8</v>
      </c>
      <c r="N3" s="87" t="s">
        <v>12</v>
      </c>
      <c r="O3" s="88" t="s">
        <v>8</v>
      </c>
      <c r="P3" s="89" t="s">
        <v>118</v>
      </c>
      <c r="Q3" s="9" t="s">
        <v>13</v>
      </c>
      <c r="R3" s="9" t="s">
        <v>14</v>
      </c>
      <c r="S3" s="10"/>
      <c r="T3" s="11" t="s">
        <v>8</v>
      </c>
      <c r="U3" s="89" t="s">
        <v>119</v>
      </c>
      <c r="V3" s="9" t="s">
        <v>15</v>
      </c>
      <c r="W3" s="9" t="s">
        <v>14</v>
      </c>
      <c r="X3" s="10"/>
      <c r="Y3" s="11" t="s">
        <v>8</v>
      </c>
      <c r="Z3" s="9" t="s">
        <v>16</v>
      </c>
      <c r="AA3" s="12" t="s">
        <v>8</v>
      </c>
      <c r="AB3" s="93" t="s">
        <v>120</v>
      </c>
      <c r="AC3" s="94" t="s">
        <v>8</v>
      </c>
      <c r="AD3" s="113" t="s">
        <v>17</v>
      </c>
      <c r="AE3" s="114" t="s">
        <v>18</v>
      </c>
      <c r="AF3" s="115" t="s">
        <v>92</v>
      </c>
      <c r="AG3" s="99" t="s">
        <v>124</v>
      </c>
      <c r="AH3" s="38"/>
    </row>
    <row r="4" spans="1:35" ht="37.5" customHeight="1" x14ac:dyDescent="0.45">
      <c r="A4" s="13" t="s">
        <v>26</v>
      </c>
      <c r="B4" s="48">
        <v>15647</v>
      </c>
      <c r="C4" s="74">
        <v>1709</v>
      </c>
      <c r="D4" s="20">
        <f t="shared" ref="D4:D35" si="0">C4/B4</f>
        <v>0.10922221512110948</v>
      </c>
      <c r="E4" s="21">
        <f t="shared" ref="E4:E35" si="1">RANK(D4,D:D,1)</f>
        <v>67</v>
      </c>
      <c r="F4" s="14">
        <v>1349</v>
      </c>
      <c r="G4" s="22">
        <f t="shared" ref="G4:G35" si="2">F4/C4</f>
        <v>0.78935049736688123</v>
      </c>
      <c r="H4" s="23">
        <f t="shared" ref="H4:H35" si="3">RANK(G4,G:G,1)</f>
        <v>58</v>
      </c>
      <c r="I4" s="24">
        <f t="shared" ref="I4:I35" si="4">F4/B4</f>
        <v>8.6214609829360259E-2</v>
      </c>
      <c r="J4" s="25">
        <f t="shared" ref="J4:J35" si="5">RANK(I4,I:I,1)</f>
        <v>68</v>
      </c>
      <c r="K4" s="51">
        <v>852</v>
      </c>
      <c r="L4" s="26">
        <f t="shared" ref="L4:L35" si="6">K4/B4</f>
        <v>5.4451332523806482E-2</v>
      </c>
      <c r="M4" s="27">
        <f t="shared" ref="M4:M35" si="7">RANK(L4,L:L,1)</f>
        <v>69</v>
      </c>
      <c r="N4" s="28">
        <f t="shared" ref="N4:N35" si="8">K4/F4</f>
        <v>0.63157894736842102</v>
      </c>
      <c r="O4" s="29">
        <f t="shared" ref="O4:O35" si="9">RANK(N4,N:N,1)</f>
        <v>44</v>
      </c>
      <c r="P4" s="52">
        <v>0</v>
      </c>
      <c r="Q4" s="53"/>
      <c r="R4" s="54"/>
      <c r="S4" s="55"/>
      <c r="T4" s="56"/>
      <c r="U4" s="52">
        <v>0.5</v>
      </c>
      <c r="V4" s="53"/>
      <c r="W4" s="54"/>
      <c r="X4" s="55"/>
      <c r="Y4" s="56"/>
      <c r="Z4" s="56"/>
      <c r="AA4" s="56"/>
      <c r="AB4" s="57">
        <v>15</v>
      </c>
      <c r="AC4" s="15">
        <f t="shared" ref="AC4:AC35" si="10">RANK(AB4,AB:AB,1)</f>
        <v>62</v>
      </c>
      <c r="AD4" s="58">
        <f t="shared" ref="AD4:AD35" si="11">SUM(E4,H4,J4,M4,O4,AC4,AA4)</f>
        <v>368</v>
      </c>
      <c r="AE4" s="39">
        <f t="shared" ref="AE4:AE35" si="12">RANK(AD4,AD:AD,0)</f>
        <v>1</v>
      </c>
      <c r="AF4" s="40">
        <v>0</v>
      </c>
      <c r="AG4" s="100">
        <v>19</v>
      </c>
      <c r="AH4" s="3">
        <v>1</v>
      </c>
      <c r="AI4" s="1">
        <f t="shared" ref="AI4:AI35" si="13">AH4-AE4</f>
        <v>0</v>
      </c>
    </row>
    <row r="5" spans="1:35" ht="37.5" customHeight="1" x14ac:dyDescent="0.45">
      <c r="A5" s="13" t="s">
        <v>24</v>
      </c>
      <c r="B5" s="48">
        <v>22075</v>
      </c>
      <c r="C5" s="74">
        <v>1536</v>
      </c>
      <c r="D5" s="20">
        <f t="shared" si="0"/>
        <v>6.9580973952434885E-2</v>
      </c>
      <c r="E5" s="21">
        <f t="shared" si="1"/>
        <v>54</v>
      </c>
      <c r="F5" s="16">
        <v>1274</v>
      </c>
      <c r="G5" s="22">
        <f t="shared" si="2"/>
        <v>0.82942708333333337</v>
      </c>
      <c r="H5" s="23">
        <f t="shared" si="3"/>
        <v>59</v>
      </c>
      <c r="I5" s="24">
        <f t="shared" si="4"/>
        <v>5.7712344280860702E-2</v>
      </c>
      <c r="J5" s="25">
        <f t="shared" si="5"/>
        <v>63</v>
      </c>
      <c r="K5" s="17">
        <v>984</v>
      </c>
      <c r="L5" s="26">
        <f t="shared" si="6"/>
        <v>4.4575311438278593E-2</v>
      </c>
      <c r="M5" s="27">
        <f t="shared" si="7"/>
        <v>67</v>
      </c>
      <c r="N5" s="28">
        <f t="shared" si="8"/>
        <v>0.77237048665620089</v>
      </c>
      <c r="O5" s="29">
        <f t="shared" si="9"/>
        <v>58</v>
      </c>
      <c r="P5" s="52">
        <v>1</v>
      </c>
      <c r="Q5" s="53"/>
      <c r="R5" s="54"/>
      <c r="S5" s="55"/>
      <c r="T5" s="56"/>
      <c r="U5" s="52">
        <v>14</v>
      </c>
      <c r="V5" s="53"/>
      <c r="W5" s="54"/>
      <c r="X5" s="55"/>
      <c r="Y5" s="56"/>
      <c r="Z5" s="56"/>
      <c r="AA5" s="56"/>
      <c r="AB5" s="57">
        <v>10</v>
      </c>
      <c r="AC5" s="15">
        <f t="shared" si="10"/>
        <v>60</v>
      </c>
      <c r="AD5" s="58">
        <f t="shared" si="11"/>
        <v>361</v>
      </c>
      <c r="AE5" s="39">
        <f t="shared" si="12"/>
        <v>2</v>
      </c>
      <c r="AF5" s="40" t="s">
        <v>97</v>
      </c>
      <c r="AG5" s="100">
        <v>19</v>
      </c>
      <c r="AH5" s="3">
        <v>4</v>
      </c>
      <c r="AI5" s="1">
        <f t="shared" si="13"/>
        <v>2</v>
      </c>
    </row>
    <row r="6" spans="1:35" ht="37.5" customHeight="1" x14ac:dyDescent="0.45">
      <c r="A6" s="13" t="s">
        <v>19</v>
      </c>
      <c r="B6" s="48">
        <v>15659</v>
      </c>
      <c r="C6" s="74">
        <v>1248</v>
      </c>
      <c r="D6" s="20">
        <f t="shared" si="0"/>
        <v>7.9698575898844118E-2</v>
      </c>
      <c r="E6" s="21">
        <f t="shared" si="1"/>
        <v>62</v>
      </c>
      <c r="F6" s="14">
        <v>2522</v>
      </c>
      <c r="G6" s="22">
        <f t="shared" si="2"/>
        <v>2.0208333333333335</v>
      </c>
      <c r="H6" s="23">
        <f t="shared" si="3"/>
        <v>69</v>
      </c>
      <c r="I6" s="24">
        <f t="shared" si="4"/>
        <v>0.16105753879558082</v>
      </c>
      <c r="J6" s="25">
        <f t="shared" si="5"/>
        <v>69</v>
      </c>
      <c r="K6" s="51">
        <v>806</v>
      </c>
      <c r="L6" s="26">
        <f t="shared" si="6"/>
        <v>5.147199693467016E-2</v>
      </c>
      <c r="M6" s="27">
        <f t="shared" si="7"/>
        <v>68</v>
      </c>
      <c r="N6" s="28">
        <f t="shared" si="8"/>
        <v>0.31958762886597936</v>
      </c>
      <c r="O6" s="29">
        <f t="shared" si="9"/>
        <v>13</v>
      </c>
      <c r="P6" s="52">
        <v>0.5</v>
      </c>
      <c r="Q6" s="53"/>
      <c r="R6" s="54"/>
      <c r="S6" s="55"/>
      <c r="T6" s="56"/>
      <c r="U6" s="52">
        <v>0</v>
      </c>
      <c r="V6" s="53"/>
      <c r="W6" s="54"/>
      <c r="X6" s="55"/>
      <c r="Y6" s="56"/>
      <c r="Z6" s="56"/>
      <c r="AA6" s="56"/>
      <c r="AB6" s="57">
        <v>9</v>
      </c>
      <c r="AC6" s="15">
        <f t="shared" si="10"/>
        <v>59</v>
      </c>
      <c r="AD6" s="58">
        <f t="shared" si="11"/>
        <v>340</v>
      </c>
      <c r="AE6" s="39">
        <f t="shared" si="12"/>
        <v>3</v>
      </c>
      <c r="AF6" s="40">
        <v>-1</v>
      </c>
      <c r="AG6" s="100">
        <v>19</v>
      </c>
      <c r="AH6" s="3">
        <v>2</v>
      </c>
      <c r="AI6" s="1">
        <f t="shared" si="13"/>
        <v>-1</v>
      </c>
    </row>
    <row r="7" spans="1:35" ht="37.5" customHeight="1" x14ac:dyDescent="0.45">
      <c r="A7" s="13" t="s">
        <v>42</v>
      </c>
      <c r="B7" s="48">
        <v>22313</v>
      </c>
      <c r="C7" s="74">
        <v>1443</v>
      </c>
      <c r="D7" s="20">
        <f t="shared" si="0"/>
        <v>6.4670819701519291E-2</v>
      </c>
      <c r="E7" s="21">
        <f t="shared" si="1"/>
        <v>50</v>
      </c>
      <c r="F7" s="16">
        <v>872</v>
      </c>
      <c r="G7" s="22">
        <f t="shared" si="2"/>
        <v>0.60429660429660426</v>
      </c>
      <c r="H7" s="23">
        <f t="shared" si="3"/>
        <v>38</v>
      </c>
      <c r="I7" s="24">
        <f t="shared" si="4"/>
        <v>3.9080356742706046E-2</v>
      </c>
      <c r="J7" s="25">
        <f t="shared" si="5"/>
        <v>52</v>
      </c>
      <c r="K7" s="17">
        <v>785</v>
      </c>
      <c r="L7" s="26">
        <f t="shared" si="6"/>
        <v>3.5181284453009457E-2</v>
      </c>
      <c r="M7" s="27">
        <f t="shared" si="7"/>
        <v>63</v>
      </c>
      <c r="N7" s="28">
        <f t="shared" si="8"/>
        <v>0.90022935779816515</v>
      </c>
      <c r="O7" s="29">
        <f t="shared" si="9"/>
        <v>66</v>
      </c>
      <c r="P7" s="52">
        <v>0.25</v>
      </c>
      <c r="Q7" s="53"/>
      <c r="R7" s="54"/>
      <c r="S7" s="55"/>
      <c r="T7" s="56"/>
      <c r="U7" s="52">
        <v>0</v>
      </c>
      <c r="V7" s="53"/>
      <c r="W7" s="54"/>
      <c r="X7" s="55"/>
      <c r="Y7" s="56"/>
      <c r="Z7" s="56"/>
      <c r="AA7" s="56"/>
      <c r="AB7" s="57">
        <v>10</v>
      </c>
      <c r="AC7" s="15">
        <f t="shared" si="10"/>
        <v>60</v>
      </c>
      <c r="AD7" s="58">
        <f t="shared" si="11"/>
        <v>329</v>
      </c>
      <c r="AE7" s="39">
        <f t="shared" si="12"/>
        <v>4</v>
      </c>
      <c r="AF7" s="40" t="s">
        <v>112</v>
      </c>
      <c r="AG7" s="100">
        <v>19</v>
      </c>
      <c r="AH7" s="3">
        <v>19</v>
      </c>
      <c r="AI7" s="1">
        <f t="shared" si="13"/>
        <v>15</v>
      </c>
    </row>
    <row r="8" spans="1:35" ht="37.5" customHeight="1" x14ac:dyDescent="0.45">
      <c r="A8" s="13" t="s">
        <v>58</v>
      </c>
      <c r="B8" s="48">
        <v>8694</v>
      </c>
      <c r="C8" s="74">
        <v>1259</v>
      </c>
      <c r="D8" s="20">
        <f t="shared" si="0"/>
        <v>0.14481251437773177</v>
      </c>
      <c r="E8" s="21">
        <f t="shared" si="1"/>
        <v>68</v>
      </c>
      <c r="F8" s="14">
        <v>713</v>
      </c>
      <c r="G8" s="22">
        <f t="shared" si="2"/>
        <v>0.56632247815726766</v>
      </c>
      <c r="H8" s="23">
        <f t="shared" si="3"/>
        <v>33</v>
      </c>
      <c r="I8" s="24">
        <f t="shared" si="4"/>
        <v>8.2010582010582006E-2</v>
      </c>
      <c r="J8" s="25">
        <f t="shared" si="5"/>
        <v>67</v>
      </c>
      <c r="K8" s="51">
        <v>316</v>
      </c>
      <c r="L8" s="26">
        <f t="shared" si="6"/>
        <v>3.6346905912123306E-2</v>
      </c>
      <c r="M8" s="27">
        <f t="shared" si="7"/>
        <v>65</v>
      </c>
      <c r="N8" s="28">
        <f t="shared" si="8"/>
        <v>0.4431977559607293</v>
      </c>
      <c r="O8" s="29">
        <f t="shared" si="9"/>
        <v>25</v>
      </c>
      <c r="P8" s="52">
        <v>1</v>
      </c>
      <c r="Q8" s="53"/>
      <c r="R8" s="54"/>
      <c r="S8" s="55"/>
      <c r="T8" s="56"/>
      <c r="U8" s="52">
        <v>0</v>
      </c>
      <c r="V8" s="53"/>
      <c r="W8" s="54"/>
      <c r="X8" s="55"/>
      <c r="Y8" s="56"/>
      <c r="Z8" s="56"/>
      <c r="AA8" s="56"/>
      <c r="AB8" s="57">
        <v>16</v>
      </c>
      <c r="AC8" s="15">
        <f t="shared" si="10"/>
        <v>64</v>
      </c>
      <c r="AD8" s="58">
        <f t="shared" si="11"/>
        <v>322</v>
      </c>
      <c r="AE8" s="39">
        <f t="shared" si="12"/>
        <v>5</v>
      </c>
      <c r="AF8" s="40" t="s">
        <v>111</v>
      </c>
      <c r="AG8" s="100">
        <v>19</v>
      </c>
      <c r="AH8" s="3">
        <v>27</v>
      </c>
      <c r="AI8" s="1">
        <f t="shared" si="13"/>
        <v>22</v>
      </c>
    </row>
    <row r="9" spans="1:35" ht="37.5" customHeight="1" x14ac:dyDescent="0.45">
      <c r="A9" s="13" t="s">
        <v>37</v>
      </c>
      <c r="B9" s="47">
        <v>8382</v>
      </c>
      <c r="C9" s="74">
        <v>600</v>
      </c>
      <c r="D9" s="20">
        <f t="shared" si="0"/>
        <v>7.158196134574088E-2</v>
      </c>
      <c r="E9" s="21">
        <f t="shared" si="1"/>
        <v>58</v>
      </c>
      <c r="F9" s="14">
        <v>617</v>
      </c>
      <c r="G9" s="22">
        <f t="shared" si="2"/>
        <v>1.0283333333333333</v>
      </c>
      <c r="H9" s="23">
        <f t="shared" si="3"/>
        <v>64</v>
      </c>
      <c r="I9" s="24">
        <f t="shared" si="4"/>
        <v>7.3610116917203525E-2</v>
      </c>
      <c r="J9" s="25">
        <f t="shared" si="5"/>
        <v>66</v>
      </c>
      <c r="K9" s="51">
        <v>330</v>
      </c>
      <c r="L9" s="26">
        <f t="shared" si="6"/>
        <v>3.937007874015748E-2</v>
      </c>
      <c r="M9" s="27">
        <f t="shared" si="7"/>
        <v>66</v>
      </c>
      <c r="N9" s="28">
        <f t="shared" si="8"/>
        <v>0.53484602917341972</v>
      </c>
      <c r="O9" s="29">
        <f t="shared" si="9"/>
        <v>35</v>
      </c>
      <c r="P9" s="52">
        <v>0.5</v>
      </c>
      <c r="Q9" s="53"/>
      <c r="R9" s="54"/>
      <c r="S9" s="55"/>
      <c r="T9" s="56"/>
      <c r="U9" s="52">
        <v>0</v>
      </c>
      <c r="V9" s="53"/>
      <c r="W9" s="54"/>
      <c r="X9" s="55"/>
      <c r="Y9" s="56"/>
      <c r="Z9" s="56"/>
      <c r="AA9" s="56"/>
      <c r="AB9" s="57">
        <v>3</v>
      </c>
      <c r="AC9" s="15">
        <f t="shared" si="10"/>
        <v>32</v>
      </c>
      <c r="AD9" s="58">
        <f t="shared" si="11"/>
        <v>321</v>
      </c>
      <c r="AE9" s="39">
        <f t="shared" si="12"/>
        <v>6</v>
      </c>
      <c r="AF9" s="40">
        <v>-3</v>
      </c>
      <c r="AG9" s="100">
        <v>19</v>
      </c>
      <c r="AH9" s="3">
        <v>3</v>
      </c>
      <c r="AI9" s="1">
        <f t="shared" si="13"/>
        <v>-3</v>
      </c>
    </row>
    <row r="10" spans="1:35" ht="37.5" customHeight="1" x14ac:dyDescent="0.45">
      <c r="A10" s="13" t="s">
        <v>21</v>
      </c>
      <c r="B10" s="48">
        <v>11425</v>
      </c>
      <c r="C10" s="74">
        <v>811</v>
      </c>
      <c r="D10" s="20">
        <f t="shared" si="0"/>
        <v>7.0984682713347916E-2</v>
      </c>
      <c r="E10" s="21">
        <f t="shared" si="1"/>
        <v>57</v>
      </c>
      <c r="F10" s="14">
        <v>551</v>
      </c>
      <c r="G10" s="22">
        <f t="shared" si="2"/>
        <v>0.67940813810110978</v>
      </c>
      <c r="H10" s="23">
        <f t="shared" si="3"/>
        <v>46</v>
      </c>
      <c r="I10" s="24">
        <f t="shared" si="4"/>
        <v>4.8227571115973741E-2</v>
      </c>
      <c r="J10" s="25">
        <f t="shared" si="5"/>
        <v>59</v>
      </c>
      <c r="K10" s="51">
        <v>411</v>
      </c>
      <c r="L10" s="26">
        <f t="shared" si="6"/>
        <v>3.5973741794310725E-2</v>
      </c>
      <c r="M10" s="27">
        <f t="shared" si="7"/>
        <v>64</v>
      </c>
      <c r="N10" s="28">
        <f t="shared" si="8"/>
        <v>0.74591651542649728</v>
      </c>
      <c r="O10" s="29">
        <f t="shared" si="9"/>
        <v>55</v>
      </c>
      <c r="P10" s="52">
        <v>1</v>
      </c>
      <c r="Q10" s="53"/>
      <c r="R10" s="54"/>
      <c r="S10" s="55"/>
      <c r="T10" s="56"/>
      <c r="U10" s="52">
        <v>0</v>
      </c>
      <c r="V10" s="53"/>
      <c r="W10" s="54"/>
      <c r="X10" s="55"/>
      <c r="Y10" s="56"/>
      <c r="Z10" s="56"/>
      <c r="AA10" s="56"/>
      <c r="AB10" s="57">
        <v>4</v>
      </c>
      <c r="AC10" s="15">
        <f t="shared" si="10"/>
        <v>40</v>
      </c>
      <c r="AD10" s="58">
        <f t="shared" si="11"/>
        <v>321</v>
      </c>
      <c r="AE10" s="39">
        <f t="shared" si="12"/>
        <v>6</v>
      </c>
      <c r="AF10" s="40" t="s">
        <v>102</v>
      </c>
      <c r="AG10" s="100">
        <v>19</v>
      </c>
      <c r="AH10" s="3">
        <v>10</v>
      </c>
      <c r="AI10" s="1">
        <f t="shared" si="13"/>
        <v>4</v>
      </c>
    </row>
    <row r="11" spans="1:35" ht="37.5" customHeight="1" x14ac:dyDescent="0.45">
      <c r="A11" s="13" t="s">
        <v>23</v>
      </c>
      <c r="B11" s="48">
        <v>21674</v>
      </c>
      <c r="C11" s="74">
        <v>1595</v>
      </c>
      <c r="D11" s="20">
        <f t="shared" si="0"/>
        <v>7.3590477069299623E-2</v>
      </c>
      <c r="E11" s="21">
        <f t="shared" si="1"/>
        <v>60</v>
      </c>
      <c r="F11" s="16">
        <v>1253</v>
      </c>
      <c r="G11" s="22">
        <f t="shared" si="2"/>
        <v>0.78557993730407527</v>
      </c>
      <c r="H11" s="23">
        <f t="shared" si="3"/>
        <v>56</v>
      </c>
      <c r="I11" s="24">
        <f t="shared" si="4"/>
        <v>5.7811202362277381E-2</v>
      </c>
      <c r="J11" s="25">
        <f t="shared" si="5"/>
        <v>64</v>
      </c>
      <c r="K11" s="17">
        <v>703</v>
      </c>
      <c r="L11" s="26">
        <f t="shared" si="6"/>
        <v>3.2435175786656827E-2</v>
      </c>
      <c r="M11" s="27">
        <f t="shared" si="7"/>
        <v>61</v>
      </c>
      <c r="N11" s="28">
        <f t="shared" si="8"/>
        <v>0.56105347166799679</v>
      </c>
      <c r="O11" s="29">
        <f t="shared" si="9"/>
        <v>36</v>
      </c>
      <c r="P11" s="52">
        <v>0.5</v>
      </c>
      <c r="Q11" s="53"/>
      <c r="R11" s="54"/>
      <c r="S11" s="55"/>
      <c r="T11" s="56"/>
      <c r="U11" s="52">
        <v>1</v>
      </c>
      <c r="V11" s="53"/>
      <c r="W11" s="54"/>
      <c r="X11" s="55"/>
      <c r="Y11" s="56"/>
      <c r="Z11" s="56"/>
      <c r="AA11" s="56"/>
      <c r="AB11" s="57">
        <v>3</v>
      </c>
      <c r="AC11" s="15">
        <f t="shared" si="10"/>
        <v>32</v>
      </c>
      <c r="AD11" s="58">
        <f t="shared" si="11"/>
        <v>309</v>
      </c>
      <c r="AE11" s="39">
        <f t="shared" si="12"/>
        <v>8</v>
      </c>
      <c r="AF11" s="40">
        <v>-3</v>
      </c>
      <c r="AG11" s="100">
        <v>19</v>
      </c>
      <c r="AH11" s="3">
        <v>5</v>
      </c>
      <c r="AI11" s="1">
        <f t="shared" si="13"/>
        <v>-3</v>
      </c>
    </row>
    <row r="12" spans="1:35" ht="37.5" customHeight="1" x14ac:dyDescent="0.45">
      <c r="A12" s="13" t="s">
        <v>32</v>
      </c>
      <c r="B12" s="48">
        <v>7296</v>
      </c>
      <c r="C12" s="74">
        <v>362</v>
      </c>
      <c r="D12" s="20">
        <f t="shared" si="0"/>
        <v>4.961622807017544E-2</v>
      </c>
      <c r="E12" s="21">
        <f t="shared" si="1"/>
        <v>33</v>
      </c>
      <c r="F12" s="14">
        <v>387</v>
      </c>
      <c r="G12" s="22">
        <f t="shared" si="2"/>
        <v>1.069060773480663</v>
      </c>
      <c r="H12" s="23">
        <f t="shared" si="3"/>
        <v>66</v>
      </c>
      <c r="I12" s="24">
        <f t="shared" si="4"/>
        <v>5.3042763157894739E-2</v>
      </c>
      <c r="J12" s="25">
        <f t="shared" si="5"/>
        <v>61</v>
      </c>
      <c r="K12" s="51">
        <v>237</v>
      </c>
      <c r="L12" s="26">
        <f t="shared" si="6"/>
        <v>3.2483552631578948E-2</v>
      </c>
      <c r="M12" s="27">
        <f t="shared" si="7"/>
        <v>62</v>
      </c>
      <c r="N12" s="28">
        <f t="shared" si="8"/>
        <v>0.61240310077519378</v>
      </c>
      <c r="O12" s="29">
        <f t="shared" si="9"/>
        <v>43</v>
      </c>
      <c r="P12" s="52">
        <v>0</v>
      </c>
      <c r="Q12" s="53"/>
      <c r="R12" s="54"/>
      <c r="S12" s="55"/>
      <c r="T12" s="56"/>
      <c r="U12" s="52">
        <v>0</v>
      </c>
      <c r="V12" s="53"/>
      <c r="W12" s="54"/>
      <c r="X12" s="55"/>
      <c r="Y12" s="56"/>
      <c r="Z12" s="56"/>
      <c r="AA12" s="56"/>
      <c r="AB12" s="57">
        <v>2</v>
      </c>
      <c r="AC12" s="15">
        <f t="shared" si="10"/>
        <v>23</v>
      </c>
      <c r="AD12" s="58">
        <f t="shared" si="11"/>
        <v>288</v>
      </c>
      <c r="AE12" s="39">
        <f t="shared" si="12"/>
        <v>9</v>
      </c>
      <c r="AF12" s="40" t="s">
        <v>106</v>
      </c>
      <c r="AG12" s="100">
        <v>19</v>
      </c>
      <c r="AH12" s="3">
        <v>14</v>
      </c>
      <c r="AI12" s="1">
        <f t="shared" si="13"/>
        <v>5</v>
      </c>
    </row>
    <row r="13" spans="1:35" ht="37.5" customHeight="1" x14ac:dyDescent="0.45">
      <c r="A13" s="13" t="s">
        <v>38</v>
      </c>
      <c r="B13" s="47">
        <v>13322</v>
      </c>
      <c r="C13" s="74">
        <v>931</v>
      </c>
      <c r="D13" s="20">
        <f t="shared" si="0"/>
        <v>6.9884401741480265E-2</v>
      </c>
      <c r="E13" s="21">
        <f t="shared" si="1"/>
        <v>55</v>
      </c>
      <c r="F13" s="14">
        <v>417</v>
      </c>
      <c r="G13" s="22">
        <f t="shared" si="2"/>
        <v>0.44790547798066593</v>
      </c>
      <c r="H13" s="23">
        <f t="shared" si="3"/>
        <v>20</v>
      </c>
      <c r="I13" s="24">
        <f t="shared" si="4"/>
        <v>3.13016063654106E-2</v>
      </c>
      <c r="J13" s="25">
        <f t="shared" si="5"/>
        <v>42</v>
      </c>
      <c r="K13" s="51">
        <v>331</v>
      </c>
      <c r="L13" s="26">
        <f t="shared" si="6"/>
        <v>2.4846119201321123E-2</v>
      </c>
      <c r="M13" s="27">
        <f t="shared" si="7"/>
        <v>58</v>
      </c>
      <c r="N13" s="28">
        <f t="shared" si="8"/>
        <v>0.79376498800959228</v>
      </c>
      <c r="O13" s="29">
        <f t="shared" si="9"/>
        <v>60</v>
      </c>
      <c r="P13" s="52">
        <v>0.5</v>
      </c>
      <c r="Q13" s="53"/>
      <c r="R13" s="54"/>
      <c r="S13" s="55"/>
      <c r="T13" s="56"/>
      <c r="U13" s="52">
        <v>0</v>
      </c>
      <c r="V13" s="53"/>
      <c r="W13" s="54"/>
      <c r="X13" s="55"/>
      <c r="Y13" s="56"/>
      <c r="Z13" s="56"/>
      <c r="AA13" s="56"/>
      <c r="AB13" s="57">
        <v>6</v>
      </c>
      <c r="AC13" s="15">
        <f t="shared" si="10"/>
        <v>51</v>
      </c>
      <c r="AD13" s="58">
        <f t="shared" si="11"/>
        <v>286</v>
      </c>
      <c r="AE13" s="39">
        <f t="shared" si="12"/>
        <v>10</v>
      </c>
      <c r="AF13" s="40" t="s">
        <v>93</v>
      </c>
      <c r="AG13" s="100">
        <v>19</v>
      </c>
      <c r="AH13" s="3">
        <v>15</v>
      </c>
      <c r="AI13" s="1">
        <f t="shared" si="13"/>
        <v>5</v>
      </c>
    </row>
    <row r="14" spans="1:35" ht="37.5" customHeight="1" x14ac:dyDescent="0.45">
      <c r="A14" s="13" t="s">
        <v>57</v>
      </c>
      <c r="B14" s="47">
        <v>30207</v>
      </c>
      <c r="C14" s="74">
        <v>2386</v>
      </c>
      <c r="D14" s="20">
        <f t="shared" si="0"/>
        <v>7.8988313966961307E-2</v>
      </c>
      <c r="E14" s="21">
        <f t="shared" si="1"/>
        <v>61</v>
      </c>
      <c r="F14" s="16">
        <v>1131</v>
      </c>
      <c r="G14" s="22">
        <f t="shared" si="2"/>
        <v>0.47401508801341158</v>
      </c>
      <c r="H14" s="23">
        <f t="shared" si="3"/>
        <v>26</v>
      </c>
      <c r="I14" s="24">
        <f t="shared" si="4"/>
        <v>3.7441652597080148E-2</v>
      </c>
      <c r="J14" s="25">
        <f t="shared" si="5"/>
        <v>48</v>
      </c>
      <c r="K14" s="17">
        <v>586</v>
      </c>
      <c r="L14" s="26">
        <f t="shared" si="6"/>
        <v>1.9399476942430563E-2</v>
      </c>
      <c r="M14" s="27">
        <f t="shared" si="7"/>
        <v>49</v>
      </c>
      <c r="N14" s="28">
        <f t="shared" si="8"/>
        <v>0.51812555260831128</v>
      </c>
      <c r="O14" s="29">
        <f t="shared" si="9"/>
        <v>33</v>
      </c>
      <c r="P14" s="52">
        <v>1</v>
      </c>
      <c r="Q14" s="53"/>
      <c r="R14" s="54"/>
      <c r="S14" s="55"/>
      <c r="T14" s="56"/>
      <c r="U14" s="52">
        <v>0</v>
      </c>
      <c r="V14" s="53"/>
      <c r="W14" s="54"/>
      <c r="X14" s="55"/>
      <c r="Y14" s="56"/>
      <c r="Z14" s="56"/>
      <c r="AA14" s="56"/>
      <c r="AB14" s="57">
        <v>24</v>
      </c>
      <c r="AC14" s="15">
        <f t="shared" si="10"/>
        <v>66</v>
      </c>
      <c r="AD14" s="58">
        <f t="shared" si="11"/>
        <v>283</v>
      </c>
      <c r="AE14" s="39">
        <f t="shared" si="12"/>
        <v>11</v>
      </c>
      <c r="AF14" s="40">
        <v>-1</v>
      </c>
      <c r="AG14" s="100">
        <v>19</v>
      </c>
      <c r="AH14" s="3">
        <v>12</v>
      </c>
      <c r="AI14" s="1">
        <f t="shared" si="13"/>
        <v>1</v>
      </c>
    </row>
    <row r="15" spans="1:35" ht="37.5" customHeight="1" x14ac:dyDescent="0.45">
      <c r="A15" s="13" t="s">
        <v>39</v>
      </c>
      <c r="B15" s="48">
        <v>8971</v>
      </c>
      <c r="C15" s="74">
        <v>498</v>
      </c>
      <c r="D15" s="20">
        <f t="shared" si="0"/>
        <v>5.5512205997101771E-2</v>
      </c>
      <c r="E15" s="21">
        <f t="shared" si="1"/>
        <v>43</v>
      </c>
      <c r="F15" s="14">
        <v>497</v>
      </c>
      <c r="G15" s="22">
        <f t="shared" si="2"/>
        <v>0.99799196787148592</v>
      </c>
      <c r="H15" s="23">
        <f t="shared" si="3"/>
        <v>63</v>
      </c>
      <c r="I15" s="24">
        <f t="shared" si="4"/>
        <v>5.5400735703934903E-2</v>
      </c>
      <c r="J15" s="25">
        <f t="shared" si="5"/>
        <v>62</v>
      </c>
      <c r="K15" s="51">
        <v>199</v>
      </c>
      <c r="L15" s="26">
        <f t="shared" si="6"/>
        <v>2.2182588340207334E-2</v>
      </c>
      <c r="M15" s="27">
        <f t="shared" si="7"/>
        <v>56</v>
      </c>
      <c r="N15" s="28">
        <f t="shared" si="8"/>
        <v>0.40040241448692154</v>
      </c>
      <c r="O15" s="29">
        <f t="shared" si="9"/>
        <v>18</v>
      </c>
      <c r="P15" s="52">
        <v>0</v>
      </c>
      <c r="Q15" s="53"/>
      <c r="R15" s="54"/>
      <c r="S15" s="55"/>
      <c r="T15" s="56"/>
      <c r="U15" s="52">
        <v>0</v>
      </c>
      <c r="V15" s="53"/>
      <c r="W15" s="54"/>
      <c r="X15" s="55"/>
      <c r="Y15" s="56"/>
      <c r="Z15" s="56"/>
      <c r="AA15" s="56"/>
      <c r="AB15" s="57">
        <v>4</v>
      </c>
      <c r="AC15" s="15">
        <f t="shared" si="10"/>
        <v>40</v>
      </c>
      <c r="AD15" s="58">
        <f t="shared" si="11"/>
        <v>282</v>
      </c>
      <c r="AE15" s="39">
        <f t="shared" si="12"/>
        <v>12</v>
      </c>
      <c r="AF15" s="40" t="s">
        <v>93</v>
      </c>
      <c r="AG15" s="100">
        <v>19</v>
      </c>
      <c r="AH15" s="3">
        <v>21</v>
      </c>
      <c r="AI15" s="1">
        <f t="shared" si="13"/>
        <v>9</v>
      </c>
    </row>
    <row r="16" spans="1:35" ht="37.5" customHeight="1" x14ac:dyDescent="0.45">
      <c r="A16" s="13" t="s">
        <v>25</v>
      </c>
      <c r="B16" s="47">
        <v>695540</v>
      </c>
      <c r="C16" s="74">
        <v>41243</v>
      </c>
      <c r="D16" s="20">
        <f t="shared" si="0"/>
        <v>5.9296374040314001E-2</v>
      </c>
      <c r="E16" s="21">
        <f t="shared" si="1"/>
        <v>48</v>
      </c>
      <c r="F16" s="14">
        <v>29754</v>
      </c>
      <c r="G16" s="22">
        <f t="shared" si="2"/>
        <v>0.72143151565114083</v>
      </c>
      <c r="H16" s="23">
        <f t="shared" si="3"/>
        <v>51</v>
      </c>
      <c r="I16" s="24">
        <f t="shared" si="4"/>
        <v>4.2778272996520691E-2</v>
      </c>
      <c r="J16" s="25">
        <f t="shared" si="5"/>
        <v>55</v>
      </c>
      <c r="K16" s="51">
        <v>10131</v>
      </c>
      <c r="L16" s="26">
        <f t="shared" si="6"/>
        <v>1.4565661212870576E-2</v>
      </c>
      <c r="M16" s="27">
        <f t="shared" si="7"/>
        <v>32</v>
      </c>
      <c r="N16" s="28">
        <f t="shared" si="8"/>
        <v>0.34049203468441219</v>
      </c>
      <c r="O16" s="29">
        <f t="shared" si="9"/>
        <v>14</v>
      </c>
      <c r="P16" s="52">
        <v>4.5</v>
      </c>
      <c r="Q16" s="53"/>
      <c r="R16" s="54"/>
      <c r="S16" s="55"/>
      <c r="T16" s="56"/>
      <c r="U16" s="52">
        <v>26</v>
      </c>
      <c r="V16" s="53"/>
      <c r="W16" s="54"/>
      <c r="X16" s="55"/>
      <c r="Y16" s="56"/>
      <c r="Z16" s="56"/>
      <c r="AA16" s="56"/>
      <c r="AB16" s="57">
        <v>40</v>
      </c>
      <c r="AC16" s="15">
        <f t="shared" si="10"/>
        <v>69</v>
      </c>
      <c r="AD16" s="58">
        <f t="shared" si="11"/>
        <v>269</v>
      </c>
      <c r="AE16" s="39">
        <f t="shared" si="12"/>
        <v>13</v>
      </c>
      <c r="AF16" s="40">
        <v>-7</v>
      </c>
      <c r="AG16" s="100" t="s">
        <v>89</v>
      </c>
      <c r="AH16" s="3">
        <v>11</v>
      </c>
      <c r="AI16" s="1">
        <f t="shared" si="13"/>
        <v>-2</v>
      </c>
    </row>
    <row r="17" spans="1:35" ht="37.5" customHeight="1" x14ac:dyDescent="0.45">
      <c r="A17" s="13" t="s">
        <v>84</v>
      </c>
      <c r="B17" s="48">
        <v>13118</v>
      </c>
      <c r="C17" s="74">
        <v>534</v>
      </c>
      <c r="D17" s="20">
        <f t="shared" si="0"/>
        <v>4.07074249123342E-2</v>
      </c>
      <c r="E17" s="21">
        <f t="shared" si="1"/>
        <v>23</v>
      </c>
      <c r="F17" s="14">
        <v>413</v>
      </c>
      <c r="G17" s="22">
        <f t="shared" si="2"/>
        <v>0.77340823970037453</v>
      </c>
      <c r="H17" s="23">
        <f t="shared" si="3"/>
        <v>55</v>
      </c>
      <c r="I17" s="24">
        <f t="shared" si="4"/>
        <v>3.1483457844183563E-2</v>
      </c>
      <c r="J17" s="25">
        <f t="shared" si="5"/>
        <v>43</v>
      </c>
      <c r="K17" s="51">
        <v>289</v>
      </c>
      <c r="L17" s="26">
        <f t="shared" si="6"/>
        <v>2.2030797377649031E-2</v>
      </c>
      <c r="M17" s="27">
        <f t="shared" si="7"/>
        <v>54</v>
      </c>
      <c r="N17" s="28">
        <f t="shared" si="8"/>
        <v>0.69975786924939465</v>
      </c>
      <c r="O17" s="29">
        <f t="shared" si="9"/>
        <v>49</v>
      </c>
      <c r="P17" s="52">
        <v>0</v>
      </c>
      <c r="Q17" s="53"/>
      <c r="R17" s="54"/>
      <c r="S17" s="55"/>
      <c r="T17" s="56"/>
      <c r="U17" s="52">
        <v>7</v>
      </c>
      <c r="V17" s="53"/>
      <c r="W17" s="54"/>
      <c r="X17" s="55"/>
      <c r="Y17" s="56"/>
      <c r="Z17" s="56"/>
      <c r="AA17" s="56"/>
      <c r="AB17" s="57">
        <v>5</v>
      </c>
      <c r="AC17" s="15">
        <f t="shared" si="10"/>
        <v>45</v>
      </c>
      <c r="AD17" s="58">
        <f t="shared" si="11"/>
        <v>269</v>
      </c>
      <c r="AE17" s="39">
        <f t="shared" si="12"/>
        <v>13</v>
      </c>
      <c r="AF17" s="40">
        <v>-5</v>
      </c>
      <c r="AG17" s="30">
        <v>22</v>
      </c>
      <c r="AH17" s="3">
        <v>43</v>
      </c>
      <c r="AI17" s="1">
        <f t="shared" si="13"/>
        <v>30</v>
      </c>
    </row>
    <row r="18" spans="1:35" ht="37.5" customHeight="1" x14ac:dyDescent="0.45">
      <c r="A18" s="13" t="s">
        <v>34</v>
      </c>
      <c r="B18" s="48">
        <v>139565</v>
      </c>
      <c r="C18" s="74">
        <v>7719</v>
      </c>
      <c r="D18" s="20">
        <f t="shared" si="0"/>
        <v>5.5307562784365709E-2</v>
      </c>
      <c r="E18" s="21">
        <f t="shared" si="1"/>
        <v>42</v>
      </c>
      <c r="F18" s="14">
        <v>5449</v>
      </c>
      <c r="G18" s="22">
        <f t="shared" si="2"/>
        <v>0.70592045601761888</v>
      </c>
      <c r="H18" s="23">
        <f t="shared" si="3"/>
        <v>48</v>
      </c>
      <c r="I18" s="24">
        <f t="shared" si="4"/>
        <v>3.9042739941962529E-2</v>
      </c>
      <c r="J18" s="25">
        <f t="shared" si="5"/>
        <v>51</v>
      </c>
      <c r="K18" s="51">
        <v>2230</v>
      </c>
      <c r="L18" s="26">
        <f t="shared" si="6"/>
        <v>1.5978218034607531E-2</v>
      </c>
      <c r="M18" s="27">
        <f t="shared" si="7"/>
        <v>36</v>
      </c>
      <c r="N18" s="28">
        <f t="shared" si="8"/>
        <v>0.40924940356028627</v>
      </c>
      <c r="O18" s="29">
        <f t="shared" si="9"/>
        <v>20</v>
      </c>
      <c r="P18" s="52">
        <v>2</v>
      </c>
      <c r="Q18" s="53"/>
      <c r="R18" s="54"/>
      <c r="S18" s="55"/>
      <c r="T18" s="56"/>
      <c r="U18" s="52">
        <v>26</v>
      </c>
      <c r="V18" s="53"/>
      <c r="W18" s="54"/>
      <c r="X18" s="55"/>
      <c r="Y18" s="56"/>
      <c r="Z18" s="56"/>
      <c r="AA18" s="56"/>
      <c r="AB18" s="57">
        <v>21</v>
      </c>
      <c r="AC18" s="15">
        <f t="shared" si="10"/>
        <v>65</v>
      </c>
      <c r="AD18" s="58">
        <f t="shared" si="11"/>
        <v>262</v>
      </c>
      <c r="AE18" s="39">
        <f t="shared" si="12"/>
        <v>15</v>
      </c>
      <c r="AF18" s="40">
        <v>-10</v>
      </c>
      <c r="AG18" s="100" t="s">
        <v>89</v>
      </c>
      <c r="AH18" s="3">
        <v>7</v>
      </c>
      <c r="AI18" s="1">
        <f t="shared" si="13"/>
        <v>-8</v>
      </c>
    </row>
    <row r="19" spans="1:35" ht="37.5" customHeight="1" x14ac:dyDescent="0.45">
      <c r="A19" s="13" t="s">
        <v>30</v>
      </c>
      <c r="B19" s="48">
        <v>38654</v>
      </c>
      <c r="C19" s="74">
        <v>1722</v>
      </c>
      <c r="D19" s="20">
        <f t="shared" si="0"/>
        <v>4.4549076421586384E-2</v>
      </c>
      <c r="E19" s="21">
        <f t="shared" si="1"/>
        <v>28</v>
      </c>
      <c r="F19" s="14">
        <v>1068</v>
      </c>
      <c r="G19" s="22">
        <f t="shared" si="2"/>
        <v>0.62020905923344949</v>
      </c>
      <c r="H19" s="23">
        <f t="shared" si="3"/>
        <v>41</v>
      </c>
      <c r="I19" s="24">
        <f t="shared" si="4"/>
        <v>2.7629740777151135E-2</v>
      </c>
      <c r="J19" s="25">
        <f t="shared" si="5"/>
        <v>32</v>
      </c>
      <c r="K19" s="51">
        <v>853</v>
      </c>
      <c r="L19" s="26">
        <f t="shared" si="6"/>
        <v>2.2067573860402544E-2</v>
      </c>
      <c r="M19" s="27">
        <f t="shared" si="7"/>
        <v>55</v>
      </c>
      <c r="N19" s="28">
        <f t="shared" si="8"/>
        <v>0.79868913857677903</v>
      </c>
      <c r="O19" s="29">
        <f t="shared" si="9"/>
        <v>61</v>
      </c>
      <c r="P19" s="52">
        <v>1</v>
      </c>
      <c r="Q19" s="53"/>
      <c r="R19" s="54"/>
      <c r="S19" s="55"/>
      <c r="T19" s="56"/>
      <c r="U19" s="52">
        <v>0</v>
      </c>
      <c r="V19" s="53"/>
      <c r="W19" s="54"/>
      <c r="X19" s="55"/>
      <c r="Y19" s="56"/>
      <c r="Z19" s="56"/>
      <c r="AA19" s="56"/>
      <c r="AB19" s="57">
        <v>5</v>
      </c>
      <c r="AC19" s="15">
        <f t="shared" si="10"/>
        <v>45</v>
      </c>
      <c r="AD19" s="58">
        <f t="shared" si="11"/>
        <v>262</v>
      </c>
      <c r="AE19" s="39">
        <f t="shared" si="12"/>
        <v>15</v>
      </c>
      <c r="AF19" s="40" t="s">
        <v>100</v>
      </c>
      <c r="AG19" s="100" t="s">
        <v>89</v>
      </c>
      <c r="AH19" s="3">
        <v>28</v>
      </c>
      <c r="AI19" s="1">
        <f t="shared" si="13"/>
        <v>13</v>
      </c>
    </row>
    <row r="20" spans="1:35" ht="37.5" customHeight="1" x14ac:dyDescent="0.45">
      <c r="A20" s="13" t="s">
        <v>46</v>
      </c>
      <c r="B20" s="48">
        <v>6868</v>
      </c>
      <c r="C20" s="74">
        <v>370</v>
      </c>
      <c r="D20" s="20">
        <f t="shared" si="0"/>
        <v>5.3873034362259757E-2</v>
      </c>
      <c r="E20" s="21">
        <f t="shared" si="1"/>
        <v>40</v>
      </c>
      <c r="F20" s="14">
        <v>252</v>
      </c>
      <c r="G20" s="22">
        <f t="shared" si="2"/>
        <v>0.68108108108108112</v>
      </c>
      <c r="H20" s="23">
        <f t="shared" si="3"/>
        <v>47</v>
      </c>
      <c r="I20" s="24">
        <f t="shared" si="4"/>
        <v>3.6691904484566107E-2</v>
      </c>
      <c r="J20" s="25">
        <f t="shared" si="5"/>
        <v>47</v>
      </c>
      <c r="K20" s="51">
        <v>151</v>
      </c>
      <c r="L20" s="26">
        <f t="shared" si="6"/>
        <v>2.1986022131624927E-2</v>
      </c>
      <c r="M20" s="27">
        <f t="shared" si="7"/>
        <v>53</v>
      </c>
      <c r="N20" s="28">
        <f t="shared" si="8"/>
        <v>0.59920634920634919</v>
      </c>
      <c r="O20" s="29">
        <f t="shared" si="9"/>
        <v>42</v>
      </c>
      <c r="P20" s="52">
        <v>0.5</v>
      </c>
      <c r="Q20" s="53"/>
      <c r="R20" s="54"/>
      <c r="S20" s="55"/>
      <c r="T20" s="56"/>
      <c r="U20" s="52">
        <v>1</v>
      </c>
      <c r="V20" s="53"/>
      <c r="W20" s="54"/>
      <c r="X20" s="55"/>
      <c r="Y20" s="56"/>
      <c r="Z20" s="56"/>
      <c r="AA20" s="56"/>
      <c r="AB20" s="57">
        <v>3</v>
      </c>
      <c r="AC20" s="15">
        <f t="shared" si="10"/>
        <v>32</v>
      </c>
      <c r="AD20" s="58">
        <f t="shared" si="11"/>
        <v>261</v>
      </c>
      <c r="AE20" s="39">
        <f t="shared" si="12"/>
        <v>17</v>
      </c>
      <c r="AF20" s="40">
        <v>-7</v>
      </c>
      <c r="AG20" s="100">
        <v>20</v>
      </c>
      <c r="AH20" s="3">
        <v>18</v>
      </c>
      <c r="AI20" s="1">
        <f t="shared" si="13"/>
        <v>1</v>
      </c>
    </row>
    <row r="21" spans="1:35" ht="37.5" customHeight="1" x14ac:dyDescent="0.45">
      <c r="A21" s="13" t="s">
        <v>20</v>
      </c>
      <c r="B21" s="47">
        <v>15128</v>
      </c>
      <c r="C21" s="74">
        <v>786</v>
      </c>
      <c r="D21" s="20">
        <f t="shared" si="0"/>
        <v>5.1956636700158647E-2</v>
      </c>
      <c r="E21" s="21">
        <f t="shared" si="1"/>
        <v>36</v>
      </c>
      <c r="F21" s="14">
        <v>620</v>
      </c>
      <c r="G21" s="22">
        <f t="shared" si="2"/>
        <v>0.78880407124681939</v>
      </c>
      <c r="H21" s="23">
        <f t="shared" si="3"/>
        <v>57</v>
      </c>
      <c r="I21" s="24">
        <f t="shared" si="4"/>
        <v>4.0983606557377046E-2</v>
      </c>
      <c r="J21" s="25">
        <f t="shared" si="5"/>
        <v>54</v>
      </c>
      <c r="K21" s="51">
        <v>446</v>
      </c>
      <c r="L21" s="26">
        <f t="shared" si="6"/>
        <v>2.9481755684822846E-2</v>
      </c>
      <c r="M21" s="27">
        <f t="shared" si="7"/>
        <v>60</v>
      </c>
      <c r="N21" s="28">
        <f t="shared" si="8"/>
        <v>0.71935483870967742</v>
      </c>
      <c r="O21" s="29">
        <f t="shared" si="9"/>
        <v>52</v>
      </c>
      <c r="P21" s="52">
        <v>0</v>
      </c>
      <c r="Q21" s="53"/>
      <c r="R21" s="54"/>
      <c r="S21" s="55"/>
      <c r="T21" s="56"/>
      <c r="U21" s="52">
        <v>1</v>
      </c>
      <c r="V21" s="53"/>
      <c r="W21" s="54"/>
      <c r="X21" s="55"/>
      <c r="Y21" s="56"/>
      <c r="Z21" s="56"/>
      <c r="AA21" s="56"/>
      <c r="AB21" s="57">
        <v>0</v>
      </c>
      <c r="AC21" s="15">
        <f t="shared" si="10"/>
        <v>1</v>
      </c>
      <c r="AD21" s="58">
        <f t="shared" si="11"/>
        <v>260</v>
      </c>
      <c r="AE21" s="39">
        <f t="shared" si="12"/>
        <v>18</v>
      </c>
      <c r="AF21" s="40" t="s">
        <v>96</v>
      </c>
      <c r="AG21" s="100" t="s">
        <v>89</v>
      </c>
      <c r="AH21" s="3">
        <v>22</v>
      </c>
      <c r="AI21" s="1">
        <f t="shared" si="13"/>
        <v>4</v>
      </c>
    </row>
    <row r="22" spans="1:35" ht="37.5" customHeight="1" x14ac:dyDescent="0.45">
      <c r="A22" s="13" t="s">
        <v>22</v>
      </c>
      <c r="B22" s="47">
        <v>208077</v>
      </c>
      <c r="C22" s="74">
        <v>13708</v>
      </c>
      <c r="D22" s="20">
        <f t="shared" si="0"/>
        <v>6.5879458085228063E-2</v>
      </c>
      <c r="E22" s="21">
        <f t="shared" si="1"/>
        <v>52</v>
      </c>
      <c r="F22" s="14">
        <v>7413</v>
      </c>
      <c r="G22" s="22">
        <f t="shared" si="2"/>
        <v>0.54077910709074994</v>
      </c>
      <c r="H22" s="23">
        <f t="shared" si="3"/>
        <v>30</v>
      </c>
      <c r="I22" s="24">
        <f t="shared" si="4"/>
        <v>3.5626234518952117E-2</v>
      </c>
      <c r="J22" s="25">
        <f t="shared" si="5"/>
        <v>46</v>
      </c>
      <c r="K22" s="51">
        <v>3376</v>
      </c>
      <c r="L22" s="26">
        <f t="shared" si="6"/>
        <v>1.6224762948331629E-2</v>
      </c>
      <c r="M22" s="27">
        <f t="shared" si="7"/>
        <v>38</v>
      </c>
      <c r="N22" s="28">
        <f t="shared" si="8"/>
        <v>0.45541616079859704</v>
      </c>
      <c r="O22" s="29">
        <f t="shared" si="9"/>
        <v>26</v>
      </c>
      <c r="P22" s="52">
        <v>3</v>
      </c>
      <c r="Q22" s="53"/>
      <c r="R22" s="54"/>
      <c r="S22" s="55"/>
      <c r="T22" s="56"/>
      <c r="U22" s="52">
        <v>15</v>
      </c>
      <c r="V22" s="53"/>
      <c r="W22" s="54"/>
      <c r="X22" s="55"/>
      <c r="Y22" s="56"/>
      <c r="Z22" s="56"/>
      <c r="AA22" s="56"/>
      <c r="AB22" s="57">
        <v>31</v>
      </c>
      <c r="AC22" s="15">
        <f t="shared" si="10"/>
        <v>68</v>
      </c>
      <c r="AD22" s="58">
        <f t="shared" si="11"/>
        <v>260</v>
      </c>
      <c r="AE22" s="39">
        <f t="shared" si="12"/>
        <v>18</v>
      </c>
      <c r="AF22" s="40">
        <v>-9</v>
      </c>
      <c r="AG22" s="100" t="s">
        <v>89</v>
      </c>
      <c r="AH22" s="3">
        <v>6</v>
      </c>
      <c r="AI22" s="1">
        <f t="shared" si="13"/>
        <v>-12</v>
      </c>
    </row>
    <row r="23" spans="1:35" ht="37.5" customHeight="1" x14ac:dyDescent="0.45">
      <c r="A23" s="13" t="s">
        <v>40</v>
      </c>
      <c r="B23" s="47">
        <v>9623</v>
      </c>
      <c r="C23" s="74">
        <v>396</v>
      </c>
      <c r="D23" s="20">
        <f t="shared" si="0"/>
        <v>4.1151408084796844E-2</v>
      </c>
      <c r="E23" s="21">
        <f t="shared" si="1"/>
        <v>25</v>
      </c>
      <c r="F23" s="14">
        <v>306</v>
      </c>
      <c r="G23" s="22">
        <f t="shared" si="2"/>
        <v>0.77272727272727271</v>
      </c>
      <c r="H23" s="23">
        <f t="shared" si="3"/>
        <v>54</v>
      </c>
      <c r="I23" s="24">
        <f t="shared" si="4"/>
        <v>3.1798815338252101E-2</v>
      </c>
      <c r="J23" s="25">
        <f t="shared" si="5"/>
        <v>44</v>
      </c>
      <c r="K23" s="51">
        <v>194</v>
      </c>
      <c r="L23" s="26">
        <f t="shared" si="6"/>
        <v>2.0160033253663098E-2</v>
      </c>
      <c r="M23" s="27">
        <f t="shared" si="7"/>
        <v>51</v>
      </c>
      <c r="N23" s="28">
        <f t="shared" si="8"/>
        <v>0.63398692810457513</v>
      </c>
      <c r="O23" s="29">
        <f t="shared" si="9"/>
        <v>46</v>
      </c>
      <c r="P23" s="52">
        <v>0</v>
      </c>
      <c r="Q23" s="53"/>
      <c r="R23" s="54"/>
      <c r="S23" s="55"/>
      <c r="T23" s="56"/>
      <c r="U23" s="52">
        <v>0</v>
      </c>
      <c r="V23" s="53"/>
      <c r="W23" s="54"/>
      <c r="X23" s="55"/>
      <c r="Y23" s="56"/>
      <c r="Z23" s="56"/>
      <c r="AA23" s="56"/>
      <c r="AB23" s="57">
        <v>4</v>
      </c>
      <c r="AC23" s="15">
        <f t="shared" si="10"/>
        <v>40</v>
      </c>
      <c r="AD23" s="58">
        <f t="shared" si="11"/>
        <v>260</v>
      </c>
      <c r="AE23" s="39">
        <f t="shared" si="12"/>
        <v>18</v>
      </c>
      <c r="AF23" s="40" t="s">
        <v>101</v>
      </c>
      <c r="AG23" s="100">
        <v>20</v>
      </c>
      <c r="AH23" s="3">
        <v>56</v>
      </c>
      <c r="AI23" s="1">
        <f t="shared" si="13"/>
        <v>38</v>
      </c>
    </row>
    <row r="24" spans="1:35" ht="37.5" customHeight="1" x14ac:dyDescent="0.45">
      <c r="A24" s="13" t="s">
        <v>29</v>
      </c>
      <c r="B24" s="48">
        <v>38252</v>
      </c>
      <c r="C24" s="74">
        <v>2679</v>
      </c>
      <c r="D24" s="20">
        <f t="shared" si="0"/>
        <v>7.0035553696538744E-2</v>
      </c>
      <c r="E24" s="21">
        <f t="shared" si="1"/>
        <v>56</v>
      </c>
      <c r="F24" s="16">
        <v>1137</v>
      </c>
      <c r="G24" s="22">
        <f t="shared" si="2"/>
        <v>0.42441209406494962</v>
      </c>
      <c r="H24" s="23">
        <f t="shared" si="3"/>
        <v>18</v>
      </c>
      <c r="I24" s="24">
        <f t="shared" si="4"/>
        <v>2.9723936003346229E-2</v>
      </c>
      <c r="J24" s="25">
        <f t="shared" si="5"/>
        <v>38</v>
      </c>
      <c r="K24" s="17">
        <v>797</v>
      </c>
      <c r="L24" s="26">
        <f t="shared" si="6"/>
        <v>2.0835511868660461E-2</v>
      </c>
      <c r="M24" s="27">
        <f t="shared" si="7"/>
        <v>52</v>
      </c>
      <c r="N24" s="28">
        <f t="shared" si="8"/>
        <v>0.7009674582233949</v>
      </c>
      <c r="O24" s="29">
        <f t="shared" si="9"/>
        <v>50</v>
      </c>
      <c r="P24" s="76">
        <v>1</v>
      </c>
      <c r="Q24" s="53"/>
      <c r="R24" s="54"/>
      <c r="S24" s="55"/>
      <c r="T24" s="56"/>
      <c r="U24" s="76">
        <v>0</v>
      </c>
      <c r="V24" s="53"/>
      <c r="W24" s="54"/>
      <c r="X24" s="55"/>
      <c r="Y24" s="56"/>
      <c r="Z24" s="56"/>
      <c r="AA24" s="56"/>
      <c r="AB24" s="77">
        <v>5</v>
      </c>
      <c r="AC24" s="15">
        <f t="shared" si="10"/>
        <v>45</v>
      </c>
      <c r="AD24" s="58">
        <f t="shared" si="11"/>
        <v>259</v>
      </c>
      <c r="AE24" s="39">
        <f t="shared" si="12"/>
        <v>21</v>
      </c>
      <c r="AF24" s="40">
        <v>-6</v>
      </c>
      <c r="AG24" s="100">
        <v>19</v>
      </c>
      <c r="AH24" s="3">
        <v>8</v>
      </c>
      <c r="AI24" s="1">
        <f t="shared" si="13"/>
        <v>-13</v>
      </c>
    </row>
    <row r="25" spans="1:35" ht="37.5" customHeight="1" x14ac:dyDescent="0.45">
      <c r="A25" s="13" t="s">
        <v>45</v>
      </c>
      <c r="B25" s="48">
        <v>14431</v>
      </c>
      <c r="C25" s="74">
        <v>576</v>
      </c>
      <c r="D25" s="20">
        <f t="shared" si="0"/>
        <v>3.9914073868754764E-2</v>
      </c>
      <c r="E25" s="21">
        <f t="shared" si="1"/>
        <v>21</v>
      </c>
      <c r="F25" s="14">
        <v>990</v>
      </c>
      <c r="G25" s="22">
        <f t="shared" si="2"/>
        <v>1.71875</v>
      </c>
      <c r="H25" s="23">
        <f t="shared" si="3"/>
        <v>68</v>
      </c>
      <c r="I25" s="24">
        <f t="shared" si="4"/>
        <v>6.8602314461922248E-2</v>
      </c>
      <c r="J25" s="25">
        <f t="shared" si="5"/>
        <v>65</v>
      </c>
      <c r="K25" s="51">
        <v>251</v>
      </c>
      <c r="L25" s="26">
        <f t="shared" si="6"/>
        <v>1.7393112050446954E-2</v>
      </c>
      <c r="M25" s="27">
        <f t="shared" si="7"/>
        <v>42</v>
      </c>
      <c r="N25" s="28">
        <f t="shared" si="8"/>
        <v>0.25353535353535356</v>
      </c>
      <c r="O25" s="29">
        <f t="shared" si="9"/>
        <v>7</v>
      </c>
      <c r="P25" s="52">
        <v>0.25</v>
      </c>
      <c r="Q25" s="53"/>
      <c r="R25" s="54"/>
      <c r="S25" s="55"/>
      <c r="T25" s="56"/>
      <c r="U25" s="52">
        <v>0</v>
      </c>
      <c r="V25" s="53"/>
      <c r="W25" s="54"/>
      <c r="X25" s="55"/>
      <c r="Y25" s="56"/>
      <c r="Z25" s="56"/>
      <c r="AA25" s="56"/>
      <c r="AB25" s="57">
        <v>8</v>
      </c>
      <c r="AC25" s="15">
        <f t="shared" si="10"/>
        <v>56</v>
      </c>
      <c r="AD25" s="58">
        <f t="shared" si="11"/>
        <v>259</v>
      </c>
      <c r="AE25" s="39">
        <f t="shared" si="12"/>
        <v>21</v>
      </c>
      <c r="AF25" s="40" t="s">
        <v>100</v>
      </c>
      <c r="AG25" s="100">
        <v>19</v>
      </c>
      <c r="AH25" s="3">
        <v>26</v>
      </c>
      <c r="AI25" s="1">
        <f t="shared" si="13"/>
        <v>5</v>
      </c>
    </row>
    <row r="26" spans="1:35" ht="37.5" customHeight="1" x14ac:dyDescent="0.45">
      <c r="A26" s="13" t="s">
        <v>36</v>
      </c>
      <c r="B26" s="47">
        <v>45405</v>
      </c>
      <c r="C26" s="74">
        <v>1991</v>
      </c>
      <c r="D26" s="20">
        <f t="shared" si="0"/>
        <v>4.3849796277942957E-2</v>
      </c>
      <c r="E26" s="21">
        <f t="shared" si="1"/>
        <v>27</v>
      </c>
      <c r="F26" s="14">
        <v>1724</v>
      </c>
      <c r="G26" s="22">
        <f t="shared" si="2"/>
        <v>0.86589653440482173</v>
      </c>
      <c r="H26" s="23">
        <f t="shared" si="3"/>
        <v>60</v>
      </c>
      <c r="I26" s="24">
        <f t="shared" si="4"/>
        <v>3.7969386631428258E-2</v>
      </c>
      <c r="J26" s="25">
        <f t="shared" si="5"/>
        <v>49</v>
      </c>
      <c r="K26" s="51">
        <v>709</v>
      </c>
      <c r="L26" s="26">
        <f t="shared" si="6"/>
        <v>1.5615020372205704E-2</v>
      </c>
      <c r="M26" s="27">
        <f t="shared" si="7"/>
        <v>34</v>
      </c>
      <c r="N26" s="28">
        <f t="shared" si="8"/>
        <v>0.41125290023201855</v>
      </c>
      <c r="O26" s="29">
        <f t="shared" si="9"/>
        <v>21</v>
      </c>
      <c r="P26" s="52">
        <v>2.5</v>
      </c>
      <c r="Q26" s="53"/>
      <c r="R26" s="54"/>
      <c r="S26" s="55"/>
      <c r="T26" s="56"/>
      <c r="U26" s="52">
        <v>4</v>
      </c>
      <c r="V26" s="53"/>
      <c r="W26" s="54"/>
      <c r="X26" s="55"/>
      <c r="Y26" s="56"/>
      <c r="Z26" s="56"/>
      <c r="AA26" s="56"/>
      <c r="AB26" s="57">
        <v>27</v>
      </c>
      <c r="AC26" s="15">
        <f t="shared" si="10"/>
        <v>67</v>
      </c>
      <c r="AD26" s="58">
        <f t="shared" si="11"/>
        <v>258</v>
      </c>
      <c r="AE26" s="39">
        <f t="shared" si="12"/>
        <v>23</v>
      </c>
      <c r="AF26" s="40">
        <v>-5</v>
      </c>
      <c r="AG26" s="100" t="s">
        <v>89</v>
      </c>
      <c r="AH26" s="3">
        <v>35</v>
      </c>
      <c r="AI26" s="1">
        <f t="shared" si="13"/>
        <v>12</v>
      </c>
    </row>
    <row r="27" spans="1:35" ht="37.5" customHeight="1" x14ac:dyDescent="0.45">
      <c r="A27" s="13" t="s">
        <v>27</v>
      </c>
      <c r="B27" s="47">
        <v>12272</v>
      </c>
      <c r="C27" s="74">
        <v>833</v>
      </c>
      <c r="D27" s="20">
        <f t="shared" si="0"/>
        <v>6.78780964797914E-2</v>
      </c>
      <c r="E27" s="21">
        <f t="shared" si="1"/>
        <v>53</v>
      </c>
      <c r="F27" s="14">
        <v>631</v>
      </c>
      <c r="G27" s="22">
        <f t="shared" si="2"/>
        <v>0.7575030012004802</v>
      </c>
      <c r="H27" s="23">
        <f t="shared" si="3"/>
        <v>52</v>
      </c>
      <c r="I27" s="24">
        <f t="shared" si="4"/>
        <v>5.1417861799217729E-2</v>
      </c>
      <c r="J27" s="25">
        <f t="shared" si="5"/>
        <v>60</v>
      </c>
      <c r="K27" s="51">
        <v>224</v>
      </c>
      <c r="L27" s="26">
        <f t="shared" si="6"/>
        <v>1.8252933507170794E-2</v>
      </c>
      <c r="M27" s="27">
        <f t="shared" si="7"/>
        <v>45</v>
      </c>
      <c r="N27" s="28">
        <f t="shared" si="8"/>
        <v>0.3549920760697306</v>
      </c>
      <c r="O27" s="29">
        <f t="shared" si="9"/>
        <v>15</v>
      </c>
      <c r="P27" s="52">
        <v>0</v>
      </c>
      <c r="Q27" s="53"/>
      <c r="R27" s="54"/>
      <c r="S27" s="55"/>
      <c r="T27" s="56"/>
      <c r="U27" s="52">
        <v>0</v>
      </c>
      <c r="V27" s="53"/>
      <c r="W27" s="54"/>
      <c r="X27" s="55"/>
      <c r="Y27" s="56"/>
      <c r="Z27" s="56"/>
      <c r="AA27" s="56"/>
      <c r="AB27" s="57">
        <v>3</v>
      </c>
      <c r="AC27" s="15">
        <f t="shared" si="10"/>
        <v>32</v>
      </c>
      <c r="AD27" s="58">
        <f t="shared" si="11"/>
        <v>257</v>
      </c>
      <c r="AE27" s="39">
        <f t="shared" si="12"/>
        <v>24</v>
      </c>
      <c r="AF27" s="40" t="s">
        <v>97</v>
      </c>
      <c r="AG27" s="100" t="s">
        <v>89</v>
      </c>
      <c r="AH27" s="3">
        <v>13</v>
      </c>
      <c r="AI27" s="1">
        <f t="shared" si="13"/>
        <v>-11</v>
      </c>
    </row>
    <row r="28" spans="1:35" ht="37.5" customHeight="1" x14ac:dyDescent="0.45">
      <c r="A28" s="13" t="s">
        <v>41</v>
      </c>
      <c r="B28" s="48">
        <v>17475</v>
      </c>
      <c r="C28" s="74">
        <v>709</v>
      </c>
      <c r="D28" s="20">
        <f t="shared" si="0"/>
        <v>4.0572246065808296E-2</v>
      </c>
      <c r="E28" s="21">
        <f t="shared" si="1"/>
        <v>22</v>
      </c>
      <c r="F28" s="14">
        <v>509</v>
      </c>
      <c r="G28" s="22">
        <f t="shared" si="2"/>
        <v>0.71791255289139633</v>
      </c>
      <c r="H28" s="23">
        <f t="shared" si="3"/>
        <v>50</v>
      </c>
      <c r="I28" s="24">
        <f t="shared" si="4"/>
        <v>2.9127324749642348E-2</v>
      </c>
      <c r="J28" s="25">
        <f t="shared" si="5"/>
        <v>34</v>
      </c>
      <c r="K28" s="51">
        <v>490</v>
      </c>
      <c r="L28" s="26">
        <f t="shared" si="6"/>
        <v>2.804005722460658E-2</v>
      </c>
      <c r="M28" s="27">
        <f t="shared" si="7"/>
        <v>59</v>
      </c>
      <c r="N28" s="28">
        <f t="shared" si="8"/>
        <v>0.96267190569744598</v>
      </c>
      <c r="O28" s="29">
        <f t="shared" si="9"/>
        <v>67</v>
      </c>
      <c r="P28" s="52">
        <v>1</v>
      </c>
      <c r="Q28" s="53"/>
      <c r="R28" s="54"/>
      <c r="S28" s="55"/>
      <c r="T28" s="56"/>
      <c r="U28" s="52">
        <v>0</v>
      </c>
      <c r="V28" s="53"/>
      <c r="W28" s="54"/>
      <c r="X28" s="55"/>
      <c r="Y28" s="56"/>
      <c r="Z28" s="56"/>
      <c r="AA28" s="56"/>
      <c r="AB28" s="57">
        <v>2</v>
      </c>
      <c r="AC28" s="15">
        <f t="shared" si="10"/>
        <v>23</v>
      </c>
      <c r="AD28" s="58">
        <f t="shared" si="11"/>
        <v>255</v>
      </c>
      <c r="AE28" s="39">
        <f t="shared" si="12"/>
        <v>25</v>
      </c>
      <c r="AF28" s="40">
        <v>-2</v>
      </c>
      <c r="AG28" s="100">
        <v>19</v>
      </c>
      <c r="AH28" s="3">
        <v>9</v>
      </c>
      <c r="AI28" s="1">
        <f t="shared" si="13"/>
        <v>-16</v>
      </c>
    </row>
    <row r="29" spans="1:35" ht="37.5" customHeight="1" x14ac:dyDescent="0.45">
      <c r="A29" s="13" t="s">
        <v>50</v>
      </c>
      <c r="B29" s="48">
        <v>17939</v>
      </c>
      <c r="C29" s="74">
        <v>734</v>
      </c>
      <c r="D29" s="20">
        <f t="shared" si="0"/>
        <v>4.0916439043424943E-2</v>
      </c>
      <c r="E29" s="21">
        <f t="shared" si="1"/>
        <v>24</v>
      </c>
      <c r="F29" s="14">
        <v>462</v>
      </c>
      <c r="G29" s="22">
        <f t="shared" si="2"/>
        <v>0.6294277929155313</v>
      </c>
      <c r="H29" s="23">
        <f t="shared" si="3"/>
        <v>43</v>
      </c>
      <c r="I29" s="24">
        <f t="shared" si="4"/>
        <v>2.5753943921065833E-2</v>
      </c>
      <c r="J29" s="25">
        <f t="shared" si="5"/>
        <v>30</v>
      </c>
      <c r="K29" s="51">
        <v>340</v>
      </c>
      <c r="L29" s="26">
        <f t="shared" si="6"/>
        <v>1.8953118902948884E-2</v>
      </c>
      <c r="M29" s="27">
        <f t="shared" si="7"/>
        <v>48</v>
      </c>
      <c r="N29" s="28">
        <f t="shared" si="8"/>
        <v>0.73593073593073588</v>
      </c>
      <c r="O29" s="29">
        <f t="shared" si="9"/>
        <v>54</v>
      </c>
      <c r="P29" s="52">
        <v>1</v>
      </c>
      <c r="Q29" s="53"/>
      <c r="R29" s="54"/>
      <c r="S29" s="55"/>
      <c r="T29" s="56"/>
      <c r="U29" s="52">
        <v>0</v>
      </c>
      <c r="V29" s="53"/>
      <c r="W29" s="54"/>
      <c r="X29" s="55"/>
      <c r="Y29" s="56"/>
      <c r="Z29" s="56"/>
      <c r="AA29" s="56"/>
      <c r="AB29" s="57">
        <v>8</v>
      </c>
      <c r="AC29" s="15">
        <f t="shared" si="10"/>
        <v>56</v>
      </c>
      <c r="AD29" s="58">
        <f t="shared" si="11"/>
        <v>255</v>
      </c>
      <c r="AE29" s="39">
        <f t="shared" si="12"/>
        <v>25</v>
      </c>
      <c r="AF29" s="40">
        <v>0</v>
      </c>
      <c r="AG29" s="100" t="s">
        <v>89</v>
      </c>
      <c r="AH29" s="3">
        <v>48</v>
      </c>
      <c r="AI29" s="1">
        <f t="shared" si="13"/>
        <v>23</v>
      </c>
    </row>
    <row r="30" spans="1:35" ht="37.5" customHeight="1" x14ac:dyDescent="0.45">
      <c r="A30" s="13" t="s">
        <v>70</v>
      </c>
      <c r="B30" s="47">
        <v>17001</v>
      </c>
      <c r="C30" s="74">
        <v>1526</v>
      </c>
      <c r="D30" s="20">
        <f t="shared" si="0"/>
        <v>8.9759425916122584E-2</v>
      </c>
      <c r="E30" s="21">
        <f t="shared" si="1"/>
        <v>66</v>
      </c>
      <c r="F30" s="14">
        <v>506</v>
      </c>
      <c r="G30" s="22">
        <f t="shared" si="2"/>
        <v>0.33158584534731322</v>
      </c>
      <c r="H30" s="23">
        <f t="shared" si="3"/>
        <v>10</v>
      </c>
      <c r="I30" s="24">
        <f t="shared" si="4"/>
        <v>2.9762955120287041E-2</v>
      </c>
      <c r="J30" s="25">
        <f t="shared" si="5"/>
        <v>39</v>
      </c>
      <c r="K30" s="51">
        <v>287</v>
      </c>
      <c r="L30" s="26">
        <f t="shared" si="6"/>
        <v>1.6881359920004706E-2</v>
      </c>
      <c r="M30" s="27">
        <f t="shared" si="7"/>
        <v>41</v>
      </c>
      <c r="N30" s="28">
        <f t="shared" si="8"/>
        <v>0.56719367588932801</v>
      </c>
      <c r="O30" s="29">
        <f t="shared" si="9"/>
        <v>37</v>
      </c>
      <c r="P30" s="52">
        <v>1</v>
      </c>
      <c r="Q30" s="53"/>
      <c r="R30" s="54"/>
      <c r="S30" s="55"/>
      <c r="T30" s="56"/>
      <c r="U30" s="52">
        <v>0</v>
      </c>
      <c r="V30" s="53"/>
      <c r="W30" s="54"/>
      <c r="X30" s="55"/>
      <c r="Y30" s="56"/>
      <c r="Z30" s="56"/>
      <c r="AA30" s="56"/>
      <c r="AB30" s="57">
        <v>7</v>
      </c>
      <c r="AC30" s="15">
        <f t="shared" si="10"/>
        <v>55</v>
      </c>
      <c r="AD30" s="58">
        <f t="shared" si="11"/>
        <v>248</v>
      </c>
      <c r="AE30" s="39">
        <f t="shared" si="12"/>
        <v>27</v>
      </c>
      <c r="AF30" s="40">
        <v>-8</v>
      </c>
      <c r="AG30" s="100">
        <v>21</v>
      </c>
      <c r="AH30" s="3">
        <v>16</v>
      </c>
      <c r="AI30" s="1">
        <f t="shared" si="13"/>
        <v>-11</v>
      </c>
    </row>
    <row r="31" spans="1:35" ht="37.5" customHeight="1" x14ac:dyDescent="0.45">
      <c r="A31" s="13" t="s">
        <v>35</v>
      </c>
      <c r="B31" s="47">
        <v>12279</v>
      </c>
      <c r="C31" s="74">
        <v>639</v>
      </c>
      <c r="D31" s="20">
        <f t="shared" si="0"/>
        <v>5.2040068409479598E-2</v>
      </c>
      <c r="E31" s="21">
        <f t="shared" si="1"/>
        <v>37</v>
      </c>
      <c r="F31" s="14">
        <v>359</v>
      </c>
      <c r="G31" s="22">
        <f t="shared" si="2"/>
        <v>0.56181533646322379</v>
      </c>
      <c r="H31" s="23">
        <f t="shared" si="3"/>
        <v>32</v>
      </c>
      <c r="I31" s="24">
        <f t="shared" si="4"/>
        <v>2.9236908543040965E-2</v>
      </c>
      <c r="J31" s="25">
        <f t="shared" si="5"/>
        <v>35</v>
      </c>
      <c r="K31" s="51">
        <v>227</v>
      </c>
      <c r="L31" s="26">
        <f t="shared" si="6"/>
        <v>1.8486847463148465E-2</v>
      </c>
      <c r="M31" s="27">
        <f t="shared" si="7"/>
        <v>46</v>
      </c>
      <c r="N31" s="28">
        <f t="shared" si="8"/>
        <v>0.63231197771587744</v>
      </c>
      <c r="O31" s="29">
        <f t="shared" si="9"/>
        <v>45</v>
      </c>
      <c r="P31" s="52">
        <v>1</v>
      </c>
      <c r="Q31" s="53"/>
      <c r="R31" s="54"/>
      <c r="S31" s="55"/>
      <c r="T31" s="56"/>
      <c r="U31" s="52">
        <v>0</v>
      </c>
      <c r="V31" s="53"/>
      <c r="W31" s="54"/>
      <c r="X31" s="55"/>
      <c r="Y31" s="56"/>
      <c r="Z31" s="56"/>
      <c r="AA31" s="56"/>
      <c r="AB31" s="57">
        <v>6</v>
      </c>
      <c r="AC31" s="15">
        <f t="shared" si="10"/>
        <v>51</v>
      </c>
      <c r="AD31" s="58">
        <f t="shared" si="11"/>
        <v>246</v>
      </c>
      <c r="AE31" s="39">
        <f t="shared" si="12"/>
        <v>28</v>
      </c>
      <c r="AF31" s="40" t="s">
        <v>101</v>
      </c>
      <c r="AG31" s="100">
        <v>19</v>
      </c>
      <c r="AH31" s="3">
        <v>38</v>
      </c>
      <c r="AI31" s="1">
        <f t="shared" si="13"/>
        <v>10</v>
      </c>
    </row>
    <row r="32" spans="1:35" ht="37.5" customHeight="1" x14ac:dyDescent="0.45">
      <c r="A32" s="13" t="s">
        <v>47</v>
      </c>
      <c r="B32" s="47">
        <v>28434</v>
      </c>
      <c r="C32" s="74">
        <v>1641</v>
      </c>
      <c r="D32" s="20">
        <f t="shared" si="0"/>
        <v>5.7712597594429205E-2</v>
      </c>
      <c r="E32" s="21">
        <f t="shared" si="1"/>
        <v>46</v>
      </c>
      <c r="F32" s="14">
        <v>832</v>
      </c>
      <c r="G32" s="22">
        <f t="shared" si="2"/>
        <v>0.5070079219987812</v>
      </c>
      <c r="H32" s="23">
        <f t="shared" si="3"/>
        <v>29</v>
      </c>
      <c r="I32" s="24">
        <f t="shared" si="4"/>
        <v>2.926074417950341E-2</v>
      </c>
      <c r="J32" s="25">
        <f t="shared" si="5"/>
        <v>36</v>
      </c>
      <c r="K32" s="51">
        <v>473</v>
      </c>
      <c r="L32" s="26">
        <f t="shared" si="6"/>
        <v>1.6635014419357108E-2</v>
      </c>
      <c r="M32" s="27">
        <f t="shared" si="7"/>
        <v>39</v>
      </c>
      <c r="N32" s="28">
        <f t="shared" si="8"/>
        <v>0.56850961538461542</v>
      </c>
      <c r="O32" s="29">
        <f t="shared" si="9"/>
        <v>38</v>
      </c>
      <c r="P32" s="52">
        <v>0.5</v>
      </c>
      <c r="Q32" s="53"/>
      <c r="R32" s="54"/>
      <c r="S32" s="55"/>
      <c r="T32" s="56"/>
      <c r="U32" s="52">
        <v>0</v>
      </c>
      <c r="V32" s="53"/>
      <c r="W32" s="54"/>
      <c r="X32" s="55"/>
      <c r="Y32" s="56"/>
      <c r="Z32" s="56"/>
      <c r="AA32" s="56"/>
      <c r="AB32" s="57">
        <v>8</v>
      </c>
      <c r="AC32" s="15">
        <f t="shared" si="10"/>
        <v>56</v>
      </c>
      <c r="AD32" s="58">
        <f t="shared" si="11"/>
        <v>244</v>
      </c>
      <c r="AE32" s="39">
        <f t="shared" si="12"/>
        <v>29</v>
      </c>
      <c r="AF32" s="40">
        <v>-9</v>
      </c>
      <c r="AG32" s="100" t="s">
        <v>89</v>
      </c>
      <c r="AH32" s="3">
        <v>23</v>
      </c>
      <c r="AI32" s="1">
        <f t="shared" si="13"/>
        <v>-6</v>
      </c>
    </row>
    <row r="33" spans="1:35" ht="37.5" customHeight="1" x14ac:dyDescent="0.45">
      <c r="A33" s="13" t="s">
        <v>33</v>
      </c>
      <c r="B33" s="48">
        <v>13825</v>
      </c>
      <c r="C33" s="74">
        <v>1143</v>
      </c>
      <c r="D33" s="20">
        <f t="shared" si="0"/>
        <v>8.2676311030741412E-2</v>
      </c>
      <c r="E33" s="21">
        <f t="shared" si="1"/>
        <v>64</v>
      </c>
      <c r="F33" s="14">
        <v>655</v>
      </c>
      <c r="G33" s="22">
        <f t="shared" si="2"/>
        <v>0.57305336832895892</v>
      </c>
      <c r="H33" s="23">
        <f t="shared" si="3"/>
        <v>36</v>
      </c>
      <c r="I33" s="24">
        <f t="shared" si="4"/>
        <v>4.7377938517179023E-2</v>
      </c>
      <c r="J33" s="25">
        <f t="shared" si="5"/>
        <v>58</v>
      </c>
      <c r="K33" s="51">
        <v>317</v>
      </c>
      <c r="L33" s="26">
        <f t="shared" si="6"/>
        <v>2.2929475587703436E-2</v>
      </c>
      <c r="M33" s="27">
        <f t="shared" si="7"/>
        <v>57</v>
      </c>
      <c r="N33" s="28">
        <f t="shared" si="8"/>
        <v>0.48396946564885496</v>
      </c>
      <c r="O33" s="29">
        <f t="shared" si="9"/>
        <v>28</v>
      </c>
      <c r="P33" s="52">
        <v>0</v>
      </c>
      <c r="Q33" s="53"/>
      <c r="R33" s="54"/>
      <c r="S33" s="55"/>
      <c r="T33" s="56"/>
      <c r="U33" s="52">
        <v>0</v>
      </c>
      <c r="V33" s="53"/>
      <c r="W33" s="54"/>
      <c r="X33" s="55"/>
      <c r="Y33" s="56"/>
      <c r="Z33" s="56"/>
      <c r="AA33" s="56"/>
      <c r="AB33" s="57">
        <v>0</v>
      </c>
      <c r="AC33" s="15">
        <f t="shared" si="10"/>
        <v>1</v>
      </c>
      <c r="AD33" s="58">
        <f t="shared" si="11"/>
        <v>244</v>
      </c>
      <c r="AE33" s="39">
        <f t="shared" si="12"/>
        <v>29</v>
      </c>
      <c r="AF33" s="40">
        <v>-3</v>
      </c>
      <c r="AG33" s="100">
        <v>19</v>
      </c>
      <c r="AH33" s="3">
        <v>20</v>
      </c>
      <c r="AI33" s="1">
        <f t="shared" si="13"/>
        <v>-9</v>
      </c>
    </row>
    <row r="34" spans="1:35" ht="37.5" customHeight="1" x14ac:dyDescent="0.45">
      <c r="A34" s="13" t="s">
        <v>69</v>
      </c>
      <c r="B34" s="48">
        <v>10484</v>
      </c>
      <c r="C34" s="74">
        <v>684</v>
      </c>
      <c r="D34" s="20">
        <f t="shared" si="0"/>
        <v>6.5242273941243795E-2</v>
      </c>
      <c r="E34" s="21">
        <f t="shared" si="1"/>
        <v>51</v>
      </c>
      <c r="F34" s="14">
        <v>216</v>
      </c>
      <c r="G34" s="22">
        <f t="shared" si="2"/>
        <v>0.31578947368421051</v>
      </c>
      <c r="H34" s="23">
        <f t="shared" si="3"/>
        <v>9</v>
      </c>
      <c r="I34" s="24">
        <f t="shared" si="4"/>
        <v>2.0602823349866461E-2</v>
      </c>
      <c r="J34" s="25">
        <f t="shared" si="5"/>
        <v>22</v>
      </c>
      <c r="K34" s="51">
        <v>188</v>
      </c>
      <c r="L34" s="26">
        <f t="shared" si="6"/>
        <v>1.7932086989698587E-2</v>
      </c>
      <c r="M34" s="27">
        <f t="shared" si="7"/>
        <v>44</v>
      </c>
      <c r="N34" s="28">
        <f t="shared" si="8"/>
        <v>0.87037037037037035</v>
      </c>
      <c r="O34" s="29">
        <f t="shared" si="9"/>
        <v>65</v>
      </c>
      <c r="P34" s="52">
        <v>1</v>
      </c>
      <c r="Q34" s="53"/>
      <c r="R34" s="54"/>
      <c r="S34" s="55"/>
      <c r="T34" s="56"/>
      <c r="U34" s="52">
        <v>0</v>
      </c>
      <c r="V34" s="53"/>
      <c r="W34" s="54"/>
      <c r="X34" s="55"/>
      <c r="Y34" s="56"/>
      <c r="Z34" s="56"/>
      <c r="AA34" s="56"/>
      <c r="AB34" s="57">
        <v>3</v>
      </c>
      <c r="AC34" s="15">
        <f t="shared" si="10"/>
        <v>32</v>
      </c>
      <c r="AD34" s="58">
        <f t="shared" si="11"/>
        <v>223</v>
      </c>
      <c r="AE34" s="39">
        <f t="shared" si="12"/>
        <v>31</v>
      </c>
      <c r="AF34" s="40">
        <v>-8</v>
      </c>
      <c r="AG34" s="100">
        <v>21</v>
      </c>
      <c r="AH34" s="3">
        <v>32</v>
      </c>
      <c r="AI34" s="1">
        <f t="shared" si="13"/>
        <v>1</v>
      </c>
    </row>
    <row r="35" spans="1:35" ht="37.5" customHeight="1" x14ac:dyDescent="0.45">
      <c r="A35" s="13" t="s">
        <v>43</v>
      </c>
      <c r="B35" s="48">
        <v>11464</v>
      </c>
      <c r="C35" s="74">
        <v>301</v>
      </c>
      <c r="D35" s="20">
        <f t="shared" si="0"/>
        <v>2.6256106071179345E-2</v>
      </c>
      <c r="E35" s="21">
        <f t="shared" si="1"/>
        <v>8</v>
      </c>
      <c r="F35" s="14">
        <v>443</v>
      </c>
      <c r="G35" s="22">
        <f t="shared" si="2"/>
        <v>1.4717607973421927</v>
      </c>
      <c r="H35" s="23">
        <f t="shared" si="3"/>
        <v>67</v>
      </c>
      <c r="I35" s="24">
        <f t="shared" si="4"/>
        <v>3.86427076064201E-2</v>
      </c>
      <c r="J35" s="25">
        <f t="shared" si="5"/>
        <v>50</v>
      </c>
      <c r="K35" s="51">
        <v>212</v>
      </c>
      <c r="L35" s="26">
        <f t="shared" si="6"/>
        <v>1.8492672714584789E-2</v>
      </c>
      <c r="M35" s="27">
        <f t="shared" si="7"/>
        <v>47</v>
      </c>
      <c r="N35" s="28">
        <f t="shared" si="8"/>
        <v>0.47855530474040631</v>
      </c>
      <c r="O35" s="29">
        <f t="shared" si="9"/>
        <v>27</v>
      </c>
      <c r="P35" s="52">
        <v>1</v>
      </c>
      <c r="Q35" s="53"/>
      <c r="R35" s="54"/>
      <c r="S35" s="55"/>
      <c r="T35" s="56"/>
      <c r="U35" s="52">
        <v>1</v>
      </c>
      <c r="V35" s="53"/>
      <c r="W35" s="54"/>
      <c r="X35" s="55"/>
      <c r="Y35" s="56"/>
      <c r="Z35" s="56"/>
      <c r="AA35" s="56"/>
      <c r="AB35" s="57">
        <v>2</v>
      </c>
      <c r="AC35" s="15">
        <f t="shared" si="10"/>
        <v>23</v>
      </c>
      <c r="AD35" s="58">
        <f t="shared" si="11"/>
        <v>222</v>
      </c>
      <c r="AE35" s="39">
        <f t="shared" si="12"/>
        <v>32</v>
      </c>
      <c r="AF35" s="40">
        <v>-8</v>
      </c>
      <c r="AG35" s="100">
        <v>19</v>
      </c>
      <c r="AH35" s="3">
        <v>17</v>
      </c>
      <c r="AI35" s="1">
        <f t="shared" si="13"/>
        <v>-15</v>
      </c>
    </row>
    <row r="36" spans="1:35" ht="37.5" customHeight="1" x14ac:dyDescent="0.45">
      <c r="A36" s="13" t="s">
        <v>68</v>
      </c>
      <c r="B36" s="47">
        <v>26153</v>
      </c>
      <c r="C36" s="74">
        <v>1373</v>
      </c>
      <c r="D36" s="20">
        <f t="shared" ref="D36:D67" si="14">C36/B36</f>
        <v>5.2498757312736587E-2</v>
      </c>
      <c r="E36" s="21">
        <f t="shared" ref="E36:E67" si="15">RANK(D36,D:D,1)</f>
        <v>39</v>
      </c>
      <c r="F36" s="16">
        <v>1217</v>
      </c>
      <c r="G36" s="22">
        <f t="shared" ref="G36:G67" si="16">F36/C36</f>
        <v>0.8863801893663511</v>
      </c>
      <c r="H36" s="23">
        <f t="shared" ref="H36:H67" si="17">RANK(G36,G:G,1)</f>
        <v>61</v>
      </c>
      <c r="I36" s="24">
        <f t="shared" ref="I36:I72" si="18">F36/B36</f>
        <v>4.6533858448361567E-2</v>
      </c>
      <c r="J36" s="25">
        <f t="shared" ref="J36:J67" si="19">RANK(I36,I:I,1)</f>
        <v>56</v>
      </c>
      <c r="K36" s="17">
        <v>359</v>
      </c>
      <c r="L36" s="26">
        <f t="shared" ref="L36:L67" si="20">K36/B36</f>
        <v>1.3726914694298932E-2</v>
      </c>
      <c r="M36" s="27">
        <f t="shared" ref="M36:M67" si="21">RANK(L36,L:L,1)</f>
        <v>23</v>
      </c>
      <c r="N36" s="28">
        <f t="shared" ref="N36:N63" si="22">K36/F36</f>
        <v>0.29498767460969599</v>
      </c>
      <c r="O36" s="29">
        <f t="shared" ref="O36:O67" si="23">RANK(N36,N:N,1)</f>
        <v>10</v>
      </c>
      <c r="P36" s="52">
        <v>0</v>
      </c>
      <c r="Q36" s="53"/>
      <c r="R36" s="54"/>
      <c r="S36" s="55"/>
      <c r="T36" s="56"/>
      <c r="U36" s="52">
        <v>0</v>
      </c>
      <c r="V36" s="53"/>
      <c r="W36" s="54"/>
      <c r="X36" s="55"/>
      <c r="Y36" s="56"/>
      <c r="Z36" s="56"/>
      <c r="AA36" s="56"/>
      <c r="AB36" s="57">
        <v>3</v>
      </c>
      <c r="AC36" s="15">
        <f t="shared" ref="AC36:AC67" si="24">RANK(AB36,AB:AB,1)</f>
        <v>32</v>
      </c>
      <c r="AD36" s="58">
        <f t="shared" ref="AD36:AD67" si="25">SUM(E36,H36,J36,M36,O36,AC36,AA36)</f>
        <v>221</v>
      </c>
      <c r="AE36" s="39">
        <f t="shared" ref="AE36:AE67" si="26">RANK(AD36,AD:AD,0)</f>
        <v>33</v>
      </c>
      <c r="AF36" s="40" t="s">
        <v>98</v>
      </c>
      <c r="AG36" s="100">
        <v>20</v>
      </c>
      <c r="AH36" s="3">
        <v>53</v>
      </c>
      <c r="AI36" s="1">
        <f t="shared" ref="AI36:AI67" si="27">AH36-AE36</f>
        <v>20</v>
      </c>
    </row>
    <row r="37" spans="1:35" ht="37.5" customHeight="1" x14ac:dyDescent="0.45">
      <c r="A37" s="13" t="s">
        <v>64</v>
      </c>
      <c r="B37" s="48">
        <v>8929</v>
      </c>
      <c r="C37" s="74">
        <v>454</v>
      </c>
      <c r="D37" s="20">
        <f t="shared" si="14"/>
        <v>5.0845559413148167E-2</v>
      </c>
      <c r="E37" s="21">
        <f t="shared" si="15"/>
        <v>34</v>
      </c>
      <c r="F37" s="14">
        <v>260</v>
      </c>
      <c r="G37" s="22">
        <f t="shared" si="16"/>
        <v>0.57268722466960353</v>
      </c>
      <c r="H37" s="23">
        <f t="shared" si="17"/>
        <v>35</v>
      </c>
      <c r="I37" s="24">
        <f t="shared" si="18"/>
        <v>2.9118602307089261E-2</v>
      </c>
      <c r="J37" s="25">
        <f t="shared" si="19"/>
        <v>33</v>
      </c>
      <c r="K37" s="51">
        <v>149</v>
      </c>
      <c r="L37" s="26">
        <f t="shared" si="20"/>
        <v>1.6687199014447308E-2</v>
      </c>
      <c r="M37" s="27">
        <f t="shared" si="21"/>
        <v>40</v>
      </c>
      <c r="N37" s="28">
        <f t="shared" si="22"/>
        <v>0.57307692307692304</v>
      </c>
      <c r="O37" s="29">
        <f t="shared" si="23"/>
        <v>39</v>
      </c>
      <c r="P37" s="52">
        <v>0</v>
      </c>
      <c r="Q37" s="53"/>
      <c r="R37" s="54"/>
      <c r="S37" s="55"/>
      <c r="T37" s="56"/>
      <c r="U37" s="52">
        <v>0</v>
      </c>
      <c r="V37" s="53"/>
      <c r="W37" s="54"/>
      <c r="X37" s="55"/>
      <c r="Y37" s="56"/>
      <c r="Z37" s="56"/>
      <c r="AA37" s="56"/>
      <c r="AB37" s="57">
        <v>3</v>
      </c>
      <c r="AC37" s="15">
        <f t="shared" si="24"/>
        <v>32</v>
      </c>
      <c r="AD37" s="58">
        <f t="shared" si="25"/>
        <v>213</v>
      </c>
      <c r="AE37" s="39">
        <f t="shared" si="26"/>
        <v>34</v>
      </c>
      <c r="AF37" s="40">
        <v>-1</v>
      </c>
      <c r="AG37" s="30">
        <v>22</v>
      </c>
      <c r="AH37" s="3">
        <v>50</v>
      </c>
      <c r="AI37" s="1">
        <f t="shared" si="27"/>
        <v>16</v>
      </c>
    </row>
    <row r="38" spans="1:35" ht="37.5" customHeight="1" x14ac:dyDescent="0.45">
      <c r="A38" s="13" t="s">
        <v>51</v>
      </c>
      <c r="B38" s="48">
        <v>13580</v>
      </c>
      <c r="C38" s="74">
        <v>663</v>
      </c>
      <c r="D38" s="20">
        <f t="shared" si="14"/>
        <v>4.882179675994109E-2</v>
      </c>
      <c r="E38" s="21">
        <f t="shared" si="15"/>
        <v>30</v>
      </c>
      <c r="F38" s="14">
        <v>635</v>
      </c>
      <c r="G38" s="22">
        <f t="shared" si="16"/>
        <v>0.95776772247360487</v>
      </c>
      <c r="H38" s="23">
        <f t="shared" si="17"/>
        <v>62</v>
      </c>
      <c r="I38" s="24">
        <f t="shared" si="18"/>
        <v>4.6759941089837997E-2</v>
      </c>
      <c r="J38" s="25">
        <f t="shared" si="19"/>
        <v>57</v>
      </c>
      <c r="K38" s="51">
        <v>196</v>
      </c>
      <c r="L38" s="26">
        <f t="shared" si="20"/>
        <v>1.443298969072165E-2</v>
      </c>
      <c r="M38" s="27">
        <f t="shared" si="21"/>
        <v>29</v>
      </c>
      <c r="N38" s="28">
        <f t="shared" si="22"/>
        <v>0.30866141732283464</v>
      </c>
      <c r="O38" s="29">
        <f t="shared" si="23"/>
        <v>12</v>
      </c>
      <c r="P38" s="76">
        <v>0</v>
      </c>
      <c r="Q38" s="53"/>
      <c r="R38" s="54"/>
      <c r="S38" s="55"/>
      <c r="T38" s="56"/>
      <c r="U38" s="76">
        <v>2</v>
      </c>
      <c r="V38" s="53"/>
      <c r="W38" s="54"/>
      <c r="X38" s="55"/>
      <c r="Y38" s="56"/>
      <c r="Z38" s="56"/>
      <c r="AA38" s="56"/>
      <c r="AB38" s="57">
        <v>2</v>
      </c>
      <c r="AC38" s="15">
        <f t="shared" si="24"/>
        <v>23</v>
      </c>
      <c r="AD38" s="58">
        <f t="shared" si="25"/>
        <v>213</v>
      </c>
      <c r="AE38" s="39">
        <f t="shared" si="26"/>
        <v>34</v>
      </c>
      <c r="AF38" s="40">
        <v>0</v>
      </c>
      <c r="AG38" s="100">
        <v>19</v>
      </c>
      <c r="AH38" s="3">
        <v>30</v>
      </c>
      <c r="AI38" s="1">
        <f t="shared" si="27"/>
        <v>-4</v>
      </c>
    </row>
    <row r="39" spans="1:35" ht="37.5" customHeight="1" x14ac:dyDescent="0.45">
      <c r="A39" s="13" t="s">
        <v>67</v>
      </c>
      <c r="B39" s="48">
        <v>49962</v>
      </c>
      <c r="C39" s="74">
        <v>1455</v>
      </c>
      <c r="D39" s="20">
        <f t="shared" si="14"/>
        <v>2.9122132820943919E-2</v>
      </c>
      <c r="E39" s="21">
        <f t="shared" si="15"/>
        <v>11</v>
      </c>
      <c r="F39" s="16">
        <v>951</v>
      </c>
      <c r="G39" s="22">
        <f t="shared" si="16"/>
        <v>0.65360824742268042</v>
      </c>
      <c r="H39" s="23">
        <f t="shared" si="17"/>
        <v>45</v>
      </c>
      <c r="I39" s="24">
        <f t="shared" si="18"/>
        <v>1.9034466194307674E-2</v>
      </c>
      <c r="J39" s="25">
        <f t="shared" si="19"/>
        <v>20</v>
      </c>
      <c r="K39" s="17">
        <v>726</v>
      </c>
      <c r="L39" s="26">
        <f t="shared" si="20"/>
        <v>1.4531043593130779E-2</v>
      </c>
      <c r="M39" s="27">
        <f t="shared" si="21"/>
        <v>31</v>
      </c>
      <c r="N39" s="28">
        <f t="shared" si="22"/>
        <v>0.76340694006309151</v>
      </c>
      <c r="O39" s="29">
        <f t="shared" si="23"/>
        <v>57</v>
      </c>
      <c r="P39" s="52">
        <v>3</v>
      </c>
      <c r="Q39" s="53"/>
      <c r="R39" s="54"/>
      <c r="S39" s="55"/>
      <c r="T39" s="56"/>
      <c r="U39" s="52">
        <v>0</v>
      </c>
      <c r="V39" s="53"/>
      <c r="W39" s="54"/>
      <c r="X39" s="55"/>
      <c r="Y39" s="56"/>
      <c r="Z39" s="56"/>
      <c r="AA39" s="56"/>
      <c r="AB39" s="57">
        <v>5</v>
      </c>
      <c r="AC39" s="15">
        <f t="shared" si="24"/>
        <v>45</v>
      </c>
      <c r="AD39" s="58">
        <f t="shared" si="25"/>
        <v>209</v>
      </c>
      <c r="AE39" s="39">
        <f t="shared" si="26"/>
        <v>36</v>
      </c>
      <c r="AF39" s="40" t="s">
        <v>96</v>
      </c>
      <c r="AG39" s="100">
        <v>21</v>
      </c>
      <c r="AH39" s="3">
        <v>28</v>
      </c>
      <c r="AI39" s="1">
        <f t="shared" si="27"/>
        <v>-8</v>
      </c>
    </row>
    <row r="40" spans="1:35" ht="37.5" customHeight="1" x14ac:dyDescent="0.45">
      <c r="A40" s="13" t="s">
        <v>54</v>
      </c>
      <c r="B40" s="48">
        <v>21661</v>
      </c>
      <c r="C40" s="74">
        <v>1109</v>
      </c>
      <c r="D40" s="20">
        <f t="shared" si="14"/>
        <v>5.1198005632242277E-2</v>
      </c>
      <c r="E40" s="21">
        <f t="shared" si="15"/>
        <v>35</v>
      </c>
      <c r="F40" s="16">
        <v>637</v>
      </c>
      <c r="G40" s="22">
        <f t="shared" si="16"/>
        <v>0.57439134355275023</v>
      </c>
      <c r="H40" s="23">
        <f t="shared" si="17"/>
        <v>37</v>
      </c>
      <c r="I40" s="24">
        <f t="shared" si="18"/>
        <v>2.9407691242324917E-2</v>
      </c>
      <c r="J40" s="25">
        <f t="shared" si="19"/>
        <v>37</v>
      </c>
      <c r="K40" s="17">
        <v>425</v>
      </c>
      <c r="L40" s="26">
        <f t="shared" si="20"/>
        <v>1.9620516134989149E-2</v>
      </c>
      <c r="M40" s="27">
        <f t="shared" si="21"/>
        <v>50</v>
      </c>
      <c r="N40" s="28">
        <f t="shared" si="22"/>
        <v>0.66718995290423866</v>
      </c>
      <c r="O40" s="29">
        <f t="shared" si="23"/>
        <v>48</v>
      </c>
      <c r="P40" s="52">
        <v>1</v>
      </c>
      <c r="Q40" s="53"/>
      <c r="R40" s="54"/>
      <c r="S40" s="55"/>
      <c r="T40" s="56"/>
      <c r="U40" s="52">
        <v>0</v>
      </c>
      <c r="V40" s="53"/>
      <c r="W40" s="54"/>
      <c r="X40" s="55"/>
      <c r="Y40" s="56"/>
      <c r="Z40" s="56"/>
      <c r="AA40" s="56"/>
      <c r="AB40" s="57">
        <v>0</v>
      </c>
      <c r="AC40" s="15">
        <f t="shared" si="24"/>
        <v>1</v>
      </c>
      <c r="AD40" s="58">
        <f t="shared" si="25"/>
        <v>208</v>
      </c>
      <c r="AE40" s="39">
        <f t="shared" si="26"/>
        <v>37</v>
      </c>
      <c r="AF40" s="40" t="s">
        <v>107</v>
      </c>
      <c r="AG40" s="100">
        <v>19</v>
      </c>
      <c r="AH40" s="3">
        <v>36</v>
      </c>
      <c r="AI40" s="1">
        <f t="shared" si="27"/>
        <v>-1</v>
      </c>
    </row>
    <row r="41" spans="1:35" ht="37.5" customHeight="1" x14ac:dyDescent="0.45">
      <c r="A41" s="13" t="s">
        <v>52</v>
      </c>
      <c r="B41" s="48">
        <v>11822</v>
      </c>
      <c r="C41" s="74">
        <v>616</v>
      </c>
      <c r="D41" s="20">
        <f t="shared" si="14"/>
        <v>5.2106242598545086E-2</v>
      </c>
      <c r="E41" s="21">
        <f t="shared" si="15"/>
        <v>38</v>
      </c>
      <c r="F41" s="14">
        <v>283</v>
      </c>
      <c r="G41" s="22">
        <f t="shared" si="16"/>
        <v>0.45941558441558439</v>
      </c>
      <c r="H41" s="23">
        <f t="shared" si="17"/>
        <v>24</v>
      </c>
      <c r="I41" s="24">
        <f t="shared" si="18"/>
        <v>2.3938419895110811E-2</v>
      </c>
      <c r="J41" s="25">
        <f t="shared" si="19"/>
        <v>27</v>
      </c>
      <c r="K41" s="51">
        <v>166</v>
      </c>
      <c r="L41" s="26">
        <f t="shared" si="20"/>
        <v>1.4041617323633904E-2</v>
      </c>
      <c r="M41" s="27">
        <f t="shared" si="21"/>
        <v>27</v>
      </c>
      <c r="N41" s="28">
        <f t="shared" si="22"/>
        <v>0.58657243816254412</v>
      </c>
      <c r="O41" s="29">
        <f t="shared" si="23"/>
        <v>40</v>
      </c>
      <c r="P41" s="52">
        <v>0</v>
      </c>
      <c r="Q41" s="53"/>
      <c r="R41" s="54"/>
      <c r="S41" s="55"/>
      <c r="T41" s="56"/>
      <c r="U41" s="52">
        <v>0</v>
      </c>
      <c r="V41" s="53"/>
      <c r="W41" s="54"/>
      <c r="X41" s="55"/>
      <c r="Y41" s="56"/>
      <c r="Z41" s="56"/>
      <c r="AA41" s="56"/>
      <c r="AB41" s="57">
        <v>4</v>
      </c>
      <c r="AC41" s="15">
        <f t="shared" si="24"/>
        <v>40</v>
      </c>
      <c r="AD41" s="58">
        <f t="shared" si="25"/>
        <v>196</v>
      </c>
      <c r="AE41" s="39">
        <f t="shared" si="26"/>
        <v>38</v>
      </c>
      <c r="AF41" s="40" t="s">
        <v>94</v>
      </c>
      <c r="AG41" s="100">
        <v>20</v>
      </c>
      <c r="AH41" s="3">
        <v>44</v>
      </c>
      <c r="AI41" s="1">
        <f t="shared" si="27"/>
        <v>6</v>
      </c>
    </row>
    <row r="42" spans="1:35" ht="37.5" customHeight="1" x14ac:dyDescent="0.45">
      <c r="A42" s="13" t="s">
        <v>72</v>
      </c>
      <c r="B42" s="48">
        <v>20497</v>
      </c>
      <c r="C42" s="74">
        <v>1008</v>
      </c>
      <c r="D42" s="20">
        <f t="shared" si="14"/>
        <v>4.9177928477338144E-2</v>
      </c>
      <c r="E42" s="21">
        <f t="shared" si="15"/>
        <v>32</v>
      </c>
      <c r="F42" s="16">
        <v>553</v>
      </c>
      <c r="G42" s="22">
        <f t="shared" si="16"/>
        <v>0.54861111111111116</v>
      </c>
      <c r="H42" s="23">
        <f t="shared" si="17"/>
        <v>31</v>
      </c>
      <c r="I42" s="24">
        <f t="shared" si="18"/>
        <v>2.6979557984095234E-2</v>
      </c>
      <c r="J42" s="25">
        <f t="shared" si="19"/>
        <v>31</v>
      </c>
      <c r="K42" s="17">
        <v>330</v>
      </c>
      <c r="L42" s="26">
        <f t="shared" si="20"/>
        <v>1.6099917061033323E-2</v>
      </c>
      <c r="M42" s="27">
        <f t="shared" si="21"/>
        <v>37</v>
      </c>
      <c r="N42" s="28">
        <f t="shared" si="22"/>
        <v>0.59674502712477395</v>
      </c>
      <c r="O42" s="29">
        <f t="shared" si="23"/>
        <v>41</v>
      </c>
      <c r="P42" s="52">
        <v>1</v>
      </c>
      <c r="Q42" s="53"/>
      <c r="R42" s="54"/>
      <c r="S42" s="55"/>
      <c r="T42" s="56"/>
      <c r="U42" s="52">
        <v>0</v>
      </c>
      <c r="V42" s="53"/>
      <c r="W42" s="54"/>
      <c r="X42" s="55"/>
      <c r="Y42" s="56"/>
      <c r="Z42" s="56"/>
      <c r="AA42" s="56"/>
      <c r="AB42" s="57">
        <v>2</v>
      </c>
      <c r="AC42" s="15">
        <f t="shared" si="24"/>
        <v>23</v>
      </c>
      <c r="AD42" s="58">
        <f t="shared" si="25"/>
        <v>195</v>
      </c>
      <c r="AE42" s="39">
        <f t="shared" si="26"/>
        <v>39</v>
      </c>
      <c r="AF42" s="40">
        <v>-9</v>
      </c>
      <c r="AG42" s="100">
        <v>20</v>
      </c>
      <c r="AH42" s="3">
        <v>41</v>
      </c>
      <c r="AI42" s="1">
        <f t="shared" si="27"/>
        <v>2</v>
      </c>
    </row>
    <row r="43" spans="1:35" ht="37.5" customHeight="1" x14ac:dyDescent="0.45">
      <c r="A43" s="13" t="s">
        <v>77</v>
      </c>
      <c r="B43" s="47">
        <v>27371</v>
      </c>
      <c r="C43" s="74">
        <v>1625</v>
      </c>
      <c r="D43" s="20">
        <f t="shared" si="14"/>
        <v>5.9369405575243873E-2</v>
      </c>
      <c r="E43" s="21">
        <f t="shared" si="15"/>
        <v>49</v>
      </c>
      <c r="F43" s="16">
        <v>698</v>
      </c>
      <c r="G43" s="22">
        <f t="shared" si="16"/>
        <v>0.42953846153846154</v>
      </c>
      <c r="H43" s="23">
        <f t="shared" si="17"/>
        <v>19</v>
      </c>
      <c r="I43" s="24">
        <f t="shared" si="18"/>
        <v>2.5501443133243214E-2</v>
      </c>
      <c r="J43" s="25">
        <f t="shared" si="19"/>
        <v>29</v>
      </c>
      <c r="K43" s="17">
        <v>490</v>
      </c>
      <c r="L43" s="26">
        <f t="shared" si="20"/>
        <v>1.7902159219612E-2</v>
      </c>
      <c r="M43" s="27">
        <f t="shared" si="21"/>
        <v>43</v>
      </c>
      <c r="N43" s="28">
        <f t="shared" si="22"/>
        <v>0.70200573065902583</v>
      </c>
      <c r="O43" s="29">
        <f t="shared" si="23"/>
        <v>51</v>
      </c>
      <c r="P43" s="52">
        <v>0</v>
      </c>
      <c r="Q43" s="53"/>
      <c r="R43" s="54"/>
      <c r="S43" s="55"/>
      <c r="T43" s="56"/>
      <c r="U43" s="52">
        <v>0</v>
      </c>
      <c r="V43" s="53"/>
      <c r="W43" s="54"/>
      <c r="X43" s="55"/>
      <c r="Y43" s="56"/>
      <c r="Z43" s="56"/>
      <c r="AA43" s="56"/>
      <c r="AB43" s="57">
        <v>0</v>
      </c>
      <c r="AC43" s="15">
        <f t="shared" si="24"/>
        <v>1</v>
      </c>
      <c r="AD43" s="58">
        <f t="shared" si="25"/>
        <v>192</v>
      </c>
      <c r="AE43" s="39">
        <f t="shared" si="26"/>
        <v>40</v>
      </c>
      <c r="AF43" s="40" t="s">
        <v>105</v>
      </c>
      <c r="AG43" s="101">
        <v>20</v>
      </c>
      <c r="AH43" s="3">
        <v>46</v>
      </c>
      <c r="AI43" s="1">
        <f t="shared" si="27"/>
        <v>6</v>
      </c>
    </row>
    <row r="44" spans="1:35" ht="37.5" customHeight="1" x14ac:dyDescent="0.45">
      <c r="A44" s="13" t="s">
        <v>28</v>
      </c>
      <c r="B44" s="47">
        <v>18370</v>
      </c>
      <c r="C44" s="74">
        <v>999</v>
      </c>
      <c r="D44" s="20">
        <f t="shared" si="14"/>
        <v>5.438214480130648E-2</v>
      </c>
      <c r="E44" s="21">
        <f t="shared" si="15"/>
        <v>41</v>
      </c>
      <c r="F44" s="14">
        <v>423</v>
      </c>
      <c r="G44" s="22">
        <f t="shared" si="16"/>
        <v>0.42342342342342343</v>
      </c>
      <c r="H44" s="23">
        <f t="shared" si="17"/>
        <v>17</v>
      </c>
      <c r="I44" s="24">
        <f t="shared" si="18"/>
        <v>2.3026673924877519E-2</v>
      </c>
      <c r="J44" s="25">
        <f t="shared" si="19"/>
        <v>24</v>
      </c>
      <c r="K44" s="51">
        <v>274</v>
      </c>
      <c r="L44" s="26">
        <f t="shared" si="20"/>
        <v>1.4915623298856831E-2</v>
      </c>
      <c r="M44" s="27">
        <f t="shared" si="21"/>
        <v>33</v>
      </c>
      <c r="N44" s="28">
        <f t="shared" si="22"/>
        <v>0.64775413711583929</v>
      </c>
      <c r="O44" s="29">
        <f t="shared" si="23"/>
        <v>47</v>
      </c>
      <c r="P44" s="52">
        <v>0.5</v>
      </c>
      <c r="Q44" s="53"/>
      <c r="R44" s="54"/>
      <c r="S44" s="55"/>
      <c r="T44" s="56"/>
      <c r="U44" s="52">
        <v>0</v>
      </c>
      <c r="V44" s="53"/>
      <c r="W44" s="54"/>
      <c r="X44" s="55"/>
      <c r="Y44" s="56"/>
      <c r="Z44" s="56"/>
      <c r="AA44" s="56"/>
      <c r="AB44" s="57">
        <v>2</v>
      </c>
      <c r="AC44" s="15">
        <f t="shared" si="24"/>
        <v>23</v>
      </c>
      <c r="AD44" s="58">
        <f t="shared" si="25"/>
        <v>185</v>
      </c>
      <c r="AE44" s="39">
        <f t="shared" si="26"/>
        <v>41</v>
      </c>
      <c r="AF44" s="40">
        <v>-14</v>
      </c>
      <c r="AG44" s="100">
        <v>19</v>
      </c>
      <c r="AH44" s="3">
        <v>25</v>
      </c>
      <c r="AI44" s="1">
        <f t="shared" si="27"/>
        <v>-16</v>
      </c>
    </row>
    <row r="45" spans="1:35" ht="37.5" customHeight="1" x14ac:dyDescent="0.45">
      <c r="A45" s="13" t="s">
        <v>66</v>
      </c>
      <c r="B45" s="48">
        <v>21528</v>
      </c>
      <c r="C45" s="74">
        <v>839</v>
      </c>
      <c r="D45" s="20">
        <f t="shared" si="14"/>
        <v>3.8972500929022671E-2</v>
      </c>
      <c r="E45" s="21">
        <f t="shared" si="15"/>
        <v>18</v>
      </c>
      <c r="F45" s="16">
        <v>381</v>
      </c>
      <c r="G45" s="22">
        <f t="shared" si="16"/>
        <v>0.4541120381406436</v>
      </c>
      <c r="H45" s="23">
        <f t="shared" si="17"/>
        <v>22</v>
      </c>
      <c r="I45" s="24">
        <f t="shared" si="18"/>
        <v>1.7697881828316612E-2</v>
      </c>
      <c r="J45" s="25">
        <f t="shared" si="19"/>
        <v>15</v>
      </c>
      <c r="K45" s="17">
        <v>302</v>
      </c>
      <c r="L45" s="26">
        <f t="shared" si="20"/>
        <v>1.4028242289111854E-2</v>
      </c>
      <c r="M45" s="27">
        <f t="shared" si="21"/>
        <v>26</v>
      </c>
      <c r="N45" s="28">
        <f t="shared" si="22"/>
        <v>0.79265091863517056</v>
      </c>
      <c r="O45" s="29">
        <f t="shared" si="23"/>
        <v>59</v>
      </c>
      <c r="P45" s="52">
        <v>0</v>
      </c>
      <c r="Q45" s="53"/>
      <c r="R45" s="54"/>
      <c r="S45" s="55"/>
      <c r="T45" s="56"/>
      <c r="U45" s="52">
        <v>0</v>
      </c>
      <c r="V45" s="53"/>
      <c r="W45" s="54"/>
      <c r="X45" s="55"/>
      <c r="Y45" s="56"/>
      <c r="Z45" s="56"/>
      <c r="AA45" s="56"/>
      <c r="AB45" s="57">
        <v>5</v>
      </c>
      <c r="AC45" s="15">
        <f t="shared" si="24"/>
        <v>45</v>
      </c>
      <c r="AD45" s="58">
        <f t="shared" si="25"/>
        <v>185</v>
      </c>
      <c r="AE45" s="39">
        <f t="shared" si="26"/>
        <v>41</v>
      </c>
      <c r="AF45" s="40" t="s">
        <v>99</v>
      </c>
      <c r="AG45" s="100">
        <v>20</v>
      </c>
      <c r="AH45" s="3">
        <v>42</v>
      </c>
      <c r="AI45" s="1">
        <f t="shared" si="27"/>
        <v>1</v>
      </c>
    </row>
    <row r="46" spans="1:35" ht="37.5" customHeight="1" x14ac:dyDescent="0.45">
      <c r="A46" s="13" t="s">
        <v>63</v>
      </c>
      <c r="B46" s="48">
        <v>15177</v>
      </c>
      <c r="C46" s="74">
        <v>742</v>
      </c>
      <c r="D46" s="20">
        <f t="shared" si="14"/>
        <v>4.8889767411214334E-2</v>
      </c>
      <c r="E46" s="21">
        <f t="shared" si="15"/>
        <v>31</v>
      </c>
      <c r="F46" s="14">
        <v>270</v>
      </c>
      <c r="G46" s="22">
        <f t="shared" si="16"/>
        <v>0.36388140161725069</v>
      </c>
      <c r="H46" s="23">
        <f t="shared" si="17"/>
        <v>11</v>
      </c>
      <c r="I46" s="24">
        <f t="shared" si="18"/>
        <v>1.7790077090334058E-2</v>
      </c>
      <c r="J46" s="25">
        <f t="shared" si="19"/>
        <v>16</v>
      </c>
      <c r="K46" s="51">
        <v>198</v>
      </c>
      <c r="L46" s="26">
        <f t="shared" si="20"/>
        <v>1.3046056532911642E-2</v>
      </c>
      <c r="M46" s="27">
        <f t="shared" si="21"/>
        <v>22</v>
      </c>
      <c r="N46" s="28">
        <f t="shared" si="22"/>
        <v>0.73333333333333328</v>
      </c>
      <c r="O46" s="29">
        <f t="shared" si="23"/>
        <v>53</v>
      </c>
      <c r="P46" s="52">
        <v>0.25</v>
      </c>
      <c r="Q46" s="53"/>
      <c r="R46" s="54"/>
      <c r="S46" s="55"/>
      <c r="T46" s="56"/>
      <c r="U46" s="52">
        <v>0</v>
      </c>
      <c r="V46" s="53"/>
      <c r="W46" s="54"/>
      <c r="X46" s="55"/>
      <c r="Y46" s="56"/>
      <c r="Z46" s="56"/>
      <c r="AA46" s="56"/>
      <c r="AB46" s="57">
        <v>6</v>
      </c>
      <c r="AC46" s="15">
        <f t="shared" si="24"/>
        <v>51</v>
      </c>
      <c r="AD46" s="58">
        <f t="shared" si="25"/>
        <v>184</v>
      </c>
      <c r="AE46" s="39">
        <f t="shared" si="26"/>
        <v>43</v>
      </c>
      <c r="AF46" s="40">
        <v>-13</v>
      </c>
      <c r="AG46" s="100">
        <v>20</v>
      </c>
      <c r="AH46" s="3">
        <v>31</v>
      </c>
      <c r="AI46" s="1">
        <f t="shared" si="27"/>
        <v>-12</v>
      </c>
    </row>
    <row r="47" spans="1:35" ht="37.5" customHeight="1" x14ac:dyDescent="0.45">
      <c r="A47" s="13" t="s">
        <v>76</v>
      </c>
      <c r="B47" s="48">
        <v>11202</v>
      </c>
      <c r="C47" s="74">
        <v>820</v>
      </c>
      <c r="D47" s="20">
        <f t="shared" si="14"/>
        <v>7.3201214068916262E-2</v>
      </c>
      <c r="E47" s="21">
        <f t="shared" si="15"/>
        <v>59</v>
      </c>
      <c r="F47" s="14">
        <v>341</v>
      </c>
      <c r="G47" s="22">
        <f t="shared" si="16"/>
        <v>0.41585365853658535</v>
      </c>
      <c r="H47" s="23">
        <f t="shared" si="17"/>
        <v>15</v>
      </c>
      <c r="I47" s="24">
        <f t="shared" si="18"/>
        <v>3.0440992679878594E-2</v>
      </c>
      <c r="J47" s="25">
        <f t="shared" si="19"/>
        <v>40</v>
      </c>
      <c r="K47" s="51">
        <v>176</v>
      </c>
      <c r="L47" s="26">
        <f t="shared" si="20"/>
        <v>1.5711480092840565E-2</v>
      </c>
      <c r="M47" s="27">
        <f t="shared" si="21"/>
        <v>35</v>
      </c>
      <c r="N47" s="28">
        <f t="shared" si="22"/>
        <v>0.5161290322580645</v>
      </c>
      <c r="O47" s="29">
        <f t="shared" si="23"/>
        <v>32</v>
      </c>
      <c r="P47" s="52">
        <v>0</v>
      </c>
      <c r="Q47" s="53"/>
      <c r="R47" s="54"/>
      <c r="S47" s="55"/>
      <c r="T47" s="56"/>
      <c r="U47" s="52">
        <v>0</v>
      </c>
      <c r="V47" s="53"/>
      <c r="W47" s="54"/>
      <c r="X47" s="55"/>
      <c r="Y47" s="56"/>
      <c r="Z47" s="56"/>
      <c r="AA47" s="56"/>
      <c r="AB47" s="57">
        <v>0</v>
      </c>
      <c r="AC47" s="15">
        <f t="shared" si="24"/>
        <v>1</v>
      </c>
      <c r="AD47" s="58">
        <f t="shared" si="25"/>
        <v>182</v>
      </c>
      <c r="AE47" s="39">
        <f t="shared" si="26"/>
        <v>44</v>
      </c>
      <c r="AF47" s="40" t="s">
        <v>103</v>
      </c>
      <c r="AG47" s="100">
        <v>21</v>
      </c>
      <c r="AH47" s="3">
        <v>40</v>
      </c>
      <c r="AI47" s="1">
        <f t="shared" si="27"/>
        <v>-4</v>
      </c>
    </row>
    <row r="48" spans="1:35" ht="37.5" customHeight="1" x14ac:dyDescent="0.45">
      <c r="A48" s="13" t="s">
        <v>44</v>
      </c>
      <c r="B48" s="48">
        <v>45591</v>
      </c>
      <c r="C48" s="74">
        <v>3636</v>
      </c>
      <c r="D48" s="20">
        <f t="shared" si="14"/>
        <v>7.9752582746594719E-2</v>
      </c>
      <c r="E48" s="21">
        <f t="shared" si="15"/>
        <v>63</v>
      </c>
      <c r="F48" s="16">
        <v>849</v>
      </c>
      <c r="G48" s="22">
        <f t="shared" si="16"/>
        <v>0.23349834983498349</v>
      </c>
      <c r="H48" s="23">
        <f t="shared" si="17"/>
        <v>5</v>
      </c>
      <c r="I48" s="24">
        <f t="shared" si="18"/>
        <v>1.8622096466407844E-2</v>
      </c>
      <c r="J48" s="25">
        <f t="shared" si="19"/>
        <v>18</v>
      </c>
      <c r="K48" s="17">
        <v>448</v>
      </c>
      <c r="L48" s="26">
        <f t="shared" si="20"/>
        <v>9.8265008444649166E-3</v>
      </c>
      <c r="M48" s="27">
        <f t="shared" si="21"/>
        <v>16</v>
      </c>
      <c r="N48" s="28">
        <f t="shared" si="22"/>
        <v>0.52767962308598348</v>
      </c>
      <c r="O48" s="29">
        <f t="shared" si="23"/>
        <v>34</v>
      </c>
      <c r="P48" s="52">
        <v>1</v>
      </c>
      <c r="Q48" s="53"/>
      <c r="R48" s="54"/>
      <c r="S48" s="55"/>
      <c r="T48" s="56"/>
      <c r="U48" s="52">
        <v>0</v>
      </c>
      <c r="V48" s="53"/>
      <c r="W48" s="54"/>
      <c r="X48" s="55"/>
      <c r="Y48" s="56"/>
      <c r="Z48" s="56"/>
      <c r="AA48" s="56"/>
      <c r="AB48" s="57">
        <v>4</v>
      </c>
      <c r="AC48" s="15">
        <f t="shared" si="24"/>
        <v>40</v>
      </c>
      <c r="AD48" s="58">
        <f t="shared" si="25"/>
        <v>176</v>
      </c>
      <c r="AE48" s="39">
        <f t="shared" si="26"/>
        <v>45</v>
      </c>
      <c r="AF48" s="40">
        <v>-20</v>
      </c>
      <c r="AG48" s="100">
        <v>21</v>
      </c>
      <c r="AH48" s="3">
        <v>34</v>
      </c>
      <c r="AI48" s="1">
        <f t="shared" si="27"/>
        <v>-11</v>
      </c>
    </row>
    <row r="49" spans="1:248" ht="37.5" customHeight="1" x14ac:dyDescent="0.45">
      <c r="A49" s="13" t="s">
        <v>48</v>
      </c>
      <c r="B49" s="47">
        <v>19731</v>
      </c>
      <c r="C49" s="74">
        <v>609</v>
      </c>
      <c r="D49" s="20">
        <f t="shared" si="14"/>
        <v>3.0865136080279763E-2</v>
      </c>
      <c r="E49" s="21">
        <f t="shared" si="15"/>
        <v>14</v>
      </c>
      <c r="F49" s="14">
        <v>276</v>
      </c>
      <c r="G49" s="22">
        <f t="shared" si="16"/>
        <v>0.45320197044334976</v>
      </c>
      <c r="H49" s="23">
        <f t="shared" si="17"/>
        <v>21</v>
      </c>
      <c r="I49" s="24">
        <f t="shared" si="18"/>
        <v>1.3988140489584917E-2</v>
      </c>
      <c r="J49" s="25">
        <f t="shared" si="19"/>
        <v>12</v>
      </c>
      <c r="K49" s="51">
        <v>282</v>
      </c>
      <c r="L49" s="26">
        <f t="shared" si="20"/>
        <v>1.4292230500228067E-2</v>
      </c>
      <c r="M49" s="27">
        <f t="shared" si="21"/>
        <v>28</v>
      </c>
      <c r="N49" s="28">
        <f t="shared" si="22"/>
        <v>1.0217391304347827</v>
      </c>
      <c r="O49" s="29">
        <f t="shared" si="23"/>
        <v>68</v>
      </c>
      <c r="P49" s="52">
        <v>1</v>
      </c>
      <c r="Q49" s="53"/>
      <c r="R49" s="54"/>
      <c r="S49" s="55"/>
      <c r="T49" s="56"/>
      <c r="U49" s="52">
        <v>0</v>
      </c>
      <c r="V49" s="53"/>
      <c r="W49" s="54"/>
      <c r="X49" s="55"/>
      <c r="Y49" s="56"/>
      <c r="Z49" s="56"/>
      <c r="AA49" s="56"/>
      <c r="AB49" s="57">
        <v>2</v>
      </c>
      <c r="AC49" s="15">
        <f t="shared" si="24"/>
        <v>23</v>
      </c>
      <c r="AD49" s="58">
        <f t="shared" si="25"/>
        <v>166</v>
      </c>
      <c r="AE49" s="39">
        <f t="shared" si="26"/>
        <v>46</v>
      </c>
      <c r="AF49" s="40">
        <v>-18</v>
      </c>
      <c r="AG49" s="100">
        <v>19</v>
      </c>
      <c r="AH49" s="3">
        <v>33</v>
      </c>
      <c r="AI49" s="1">
        <f t="shared" si="27"/>
        <v>-13</v>
      </c>
    </row>
    <row r="50" spans="1:248" ht="37.5" customHeight="1" x14ac:dyDescent="0.45">
      <c r="A50" s="13" t="s">
        <v>73</v>
      </c>
      <c r="B50" s="47">
        <v>13330</v>
      </c>
      <c r="C50" s="74">
        <v>1153</v>
      </c>
      <c r="D50" s="20">
        <f t="shared" si="14"/>
        <v>8.6496624156039009E-2</v>
      </c>
      <c r="E50" s="21">
        <f t="shared" si="15"/>
        <v>65</v>
      </c>
      <c r="F50" s="14">
        <v>470</v>
      </c>
      <c r="G50" s="22">
        <f t="shared" si="16"/>
        <v>0.40763226366001737</v>
      </c>
      <c r="H50" s="23">
        <f t="shared" si="17"/>
        <v>13</v>
      </c>
      <c r="I50" s="24">
        <f t="shared" si="18"/>
        <v>3.5258814703675916E-2</v>
      </c>
      <c r="J50" s="25">
        <f t="shared" si="19"/>
        <v>45</v>
      </c>
      <c r="K50" s="51">
        <v>183</v>
      </c>
      <c r="L50" s="26">
        <f t="shared" si="20"/>
        <v>1.3728432108027006E-2</v>
      </c>
      <c r="M50" s="27">
        <f t="shared" si="21"/>
        <v>24</v>
      </c>
      <c r="N50" s="28">
        <f t="shared" si="22"/>
        <v>0.38936170212765958</v>
      </c>
      <c r="O50" s="29">
        <f t="shared" si="23"/>
        <v>16</v>
      </c>
      <c r="P50" s="52">
        <v>0</v>
      </c>
      <c r="Q50" s="53"/>
      <c r="R50" s="54"/>
      <c r="S50" s="55"/>
      <c r="T50" s="56"/>
      <c r="U50" s="52">
        <v>0</v>
      </c>
      <c r="V50" s="53"/>
      <c r="W50" s="54"/>
      <c r="X50" s="55"/>
      <c r="Y50" s="56"/>
      <c r="Z50" s="56"/>
      <c r="AA50" s="56"/>
      <c r="AB50" s="57">
        <v>0</v>
      </c>
      <c r="AC50" s="15">
        <f t="shared" si="24"/>
        <v>1</v>
      </c>
      <c r="AD50" s="58">
        <f t="shared" si="25"/>
        <v>164</v>
      </c>
      <c r="AE50" s="39">
        <f t="shared" si="26"/>
        <v>47</v>
      </c>
      <c r="AF50" s="40" t="s">
        <v>93</v>
      </c>
      <c r="AG50" s="100">
        <v>20</v>
      </c>
      <c r="AH50" s="3">
        <v>36</v>
      </c>
      <c r="AI50" s="1">
        <f t="shared" si="27"/>
        <v>-11</v>
      </c>
    </row>
    <row r="51" spans="1:248" ht="37.5" customHeight="1" x14ac:dyDescent="0.45">
      <c r="A51" s="13" t="s">
        <v>78</v>
      </c>
      <c r="B51" s="48">
        <v>11253</v>
      </c>
      <c r="C51" s="74">
        <v>639</v>
      </c>
      <c r="D51" s="20">
        <f t="shared" si="14"/>
        <v>5.6784857371367632E-2</v>
      </c>
      <c r="E51" s="21">
        <f t="shared" si="15"/>
        <v>44</v>
      </c>
      <c r="F51" s="14">
        <v>456</v>
      </c>
      <c r="G51" s="22">
        <f t="shared" si="16"/>
        <v>0.71361502347417838</v>
      </c>
      <c r="H51" s="23">
        <f t="shared" si="17"/>
        <v>49</v>
      </c>
      <c r="I51" s="24">
        <f t="shared" si="18"/>
        <v>4.0522527326046387E-2</v>
      </c>
      <c r="J51" s="25">
        <f t="shared" si="19"/>
        <v>53</v>
      </c>
      <c r="K51" s="51">
        <v>72</v>
      </c>
      <c r="L51" s="26">
        <f t="shared" si="20"/>
        <v>6.3982937883231136E-3</v>
      </c>
      <c r="M51" s="27">
        <f t="shared" si="21"/>
        <v>11</v>
      </c>
      <c r="N51" s="28">
        <f t="shared" si="22"/>
        <v>0.15789473684210525</v>
      </c>
      <c r="O51" s="29">
        <f t="shared" si="23"/>
        <v>5</v>
      </c>
      <c r="P51" s="52">
        <v>0</v>
      </c>
      <c r="Q51" s="53"/>
      <c r="R51" s="54"/>
      <c r="S51" s="55"/>
      <c r="T51" s="56"/>
      <c r="U51" s="52">
        <v>0</v>
      </c>
      <c r="V51" s="53"/>
      <c r="W51" s="54"/>
      <c r="X51" s="55"/>
      <c r="Y51" s="56"/>
      <c r="Z51" s="56"/>
      <c r="AA51" s="56"/>
      <c r="AB51" s="57">
        <v>0</v>
      </c>
      <c r="AC51" s="15">
        <f t="shared" si="24"/>
        <v>1</v>
      </c>
      <c r="AD51" s="58">
        <f t="shared" si="25"/>
        <v>163</v>
      </c>
      <c r="AE51" s="39">
        <f t="shared" si="26"/>
        <v>48</v>
      </c>
      <c r="AF51" s="40" t="s">
        <v>102</v>
      </c>
      <c r="AG51" s="30">
        <v>22</v>
      </c>
      <c r="AH51" s="3">
        <v>62</v>
      </c>
      <c r="AI51" s="1">
        <f t="shared" si="27"/>
        <v>14</v>
      </c>
    </row>
    <row r="52" spans="1:248" ht="37.5" customHeight="1" x14ac:dyDescent="0.45">
      <c r="A52" s="13" t="s">
        <v>53</v>
      </c>
      <c r="B52" s="48">
        <v>12530</v>
      </c>
      <c r="C52" s="74">
        <v>255</v>
      </c>
      <c r="D52" s="20">
        <f t="shared" si="14"/>
        <v>2.0351157222665603E-2</v>
      </c>
      <c r="E52" s="21">
        <f t="shared" si="15"/>
        <v>4</v>
      </c>
      <c r="F52" s="14">
        <v>146</v>
      </c>
      <c r="G52" s="22">
        <f t="shared" si="16"/>
        <v>0.5725490196078431</v>
      </c>
      <c r="H52" s="23">
        <f t="shared" si="17"/>
        <v>34</v>
      </c>
      <c r="I52" s="24">
        <f t="shared" si="18"/>
        <v>1.1652035115722267E-2</v>
      </c>
      <c r="J52" s="25">
        <f t="shared" si="19"/>
        <v>9</v>
      </c>
      <c r="K52" s="51">
        <v>175</v>
      </c>
      <c r="L52" s="26">
        <f t="shared" si="20"/>
        <v>1.3966480446927373E-2</v>
      </c>
      <c r="M52" s="27">
        <f t="shared" si="21"/>
        <v>25</v>
      </c>
      <c r="N52" s="28">
        <f t="shared" si="22"/>
        <v>1.1986301369863013</v>
      </c>
      <c r="O52" s="29">
        <f t="shared" si="23"/>
        <v>69</v>
      </c>
      <c r="P52" s="52">
        <v>0</v>
      </c>
      <c r="Q52" s="53"/>
      <c r="R52" s="54"/>
      <c r="S52" s="55"/>
      <c r="T52" s="56"/>
      <c r="U52" s="52">
        <v>0</v>
      </c>
      <c r="V52" s="53"/>
      <c r="W52" s="54"/>
      <c r="X52" s="55"/>
      <c r="Y52" s="56"/>
      <c r="Z52" s="56"/>
      <c r="AA52" s="56"/>
      <c r="AB52" s="57">
        <v>1</v>
      </c>
      <c r="AC52" s="15">
        <f t="shared" si="24"/>
        <v>19</v>
      </c>
      <c r="AD52" s="58">
        <f t="shared" si="25"/>
        <v>160</v>
      </c>
      <c r="AE52" s="39">
        <f t="shared" si="26"/>
        <v>49</v>
      </c>
      <c r="AF52" s="40" t="s">
        <v>101</v>
      </c>
      <c r="AG52" s="100">
        <v>19</v>
      </c>
      <c r="AH52" s="3">
        <v>46</v>
      </c>
      <c r="AI52" s="1">
        <f t="shared" si="27"/>
        <v>-3</v>
      </c>
    </row>
    <row r="53" spans="1:248" s="3" customFormat="1" ht="37.5" customHeight="1" x14ac:dyDescent="0.45">
      <c r="A53" s="13" t="s">
        <v>55</v>
      </c>
      <c r="B53" s="47">
        <v>16699</v>
      </c>
      <c r="C53" s="74">
        <v>489</v>
      </c>
      <c r="D53" s="20">
        <f t="shared" si="14"/>
        <v>2.928319061021618E-2</v>
      </c>
      <c r="E53" s="21">
        <f t="shared" si="15"/>
        <v>12</v>
      </c>
      <c r="F53" s="14">
        <v>517</v>
      </c>
      <c r="G53" s="22">
        <f t="shared" si="16"/>
        <v>1.0572597137014315</v>
      </c>
      <c r="H53" s="23">
        <f t="shared" si="17"/>
        <v>65</v>
      </c>
      <c r="I53" s="24">
        <f t="shared" si="18"/>
        <v>3.0959937720821607E-2</v>
      </c>
      <c r="J53" s="25">
        <f t="shared" si="19"/>
        <v>41</v>
      </c>
      <c r="K53" s="51">
        <v>206</v>
      </c>
      <c r="L53" s="26">
        <f t="shared" si="20"/>
        <v>1.2336068028025631E-2</v>
      </c>
      <c r="M53" s="27">
        <f t="shared" si="21"/>
        <v>21</v>
      </c>
      <c r="N53" s="28">
        <f t="shared" si="22"/>
        <v>0.39845261121856868</v>
      </c>
      <c r="O53" s="29">
        <f t="shared" si="23"/>
        <v>17</v>
      </c>
      <c r="P53" s="52">
        <v>1</v>
      </c>
      <c r="Q53" s="53"/>
      <c r="R53" s="54"/>
      <c r="S53" s="55"/>
      <c r="T53" s="56"/>
      <c r="U53" s="52">
        <v>0</v>
      </c>
      <c r="V53" s="53"/>
      <c r="W53" s="54"/>
      <c r="X53" s="55"/>
      <c r="Y53" s="56"/>
      <c r="Z53" s="56"/>
      <c r="AA53" s="56"/>
      <c r="AB53" s="57">
        <v>0</v>
      </c>
      <c r="AC53" s="15">
        <f t="shared" si="24"/>
        <v>1</v>
      </c>
      <c r="AD53" s="58">
        <f t="shared" si="25"/>
        <v>157</v>
      </c>
      <c r="AE53" s="39">
        <f t="shared" si="26"/>
        <v>50</v>
      </c>
      <c r="AF53" s="40" t="s">
        <v>95</v>
      </c>
      <c r="AG53" s="100">
        <v>20</v>
      </c>
      <c r="AH53" s="3">
        <v>39</v>
      </c>
      <c r="AI53" s="1">
        <f t="shared" si="27"/>
        <v>-11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</row>
    <row r="54" spans="1:248" ht="37.5" customHeight="1" x14ac:dyDescent="0.45">
      <c r="A54" s="13" t="s">
        <v>65</v>
      </c>
      <c r="B54" s="48">
        <v>23672</v>
      </c>
      <c r="C54" s="74">
        <v>683</v>
      </c>
      <c r="D54" s="20">
        <f t="shared" si="14"/>
        <v>2.8852652923284892E-2</v>
      </c>
      <c r="E54" s="21">
        <f t="shared" si="15"/>
        <v>10</v>
      </c>
      <c r="F54" s="16">
        <v>414</v>
      </c>
      <c r="G54" s="22">
        <f t="shared" si="16"/>
        <v>0.60614934114202046</v>
      </c>
      <c r="H54" s="23">
        <f t="shared" si="17"/>
        <v>39</v>
      </c>
      <c r="I54" s="24">
        <f t="shared" si="18"/>
        <v>1.7489016559648528E-2</v>
      </c>
      <c r="J54" s="25">
        <f t="shared" si="19"/>
        <v>14</v>
      </c>
      <c r="K54" s="17">
        <v>342</v>
      </c>
      <c r="L54" s="26">
        <f t="shared" si="20"/>
        <v>1.444744846231835E-2</v>
      </c>
      <c r="M54" s="27">
        <f t="shared" si="21"/>
        <v>30</v>
      </c>
      <c r="N54" s="28">
        <f t="shared" si="22"/>
        <v>0.82608695652173914</v>
      </c>
      <c r="O54" s="29">
        <f t="shared" si="23"/>
        <v>62</v>
      </c>
      <c r="P54" s="52">
        <v>0</v>
      </c>
      <c r="Q54" s="53"/>
      <c r="R54" s="54"/>
      <c r="S54" s="55"/>
      <c r="T54" s="56"/>
      <c r="U54" s="52">
        <v>0</v>
      </c>
      <c r="V54" s="53"/>
      <c r="W54" s="54"/>
      <c r="X54" s="55"/>
      <c r="Y54" s="56"/>
      <c r="Z54" s="56"/>
      <c r="AA54" s="56"/>
      <c r="AB54" s="57">
        <v>0</v>
      </c>
      <c r="AC54" s="15">
        <f t="shared" si="24"/>
        <v>1</v>
      </c>
      <c r="AD54" s="58">
        <f t="shared" si="25"/>
        <v>156</v>
      </c>
      <c r="AE54" s="39">
        <f t="shared" si="26"/>
        <v>51</v>
      </c>
      <c r="AF54" s="40" t="s">
        <v>105</v>
      </c>
      <c r="AG54" s="30">
        <v>22</v>
      </c>
      <c r="AH54" s="3">
        <v>51</v>
      </c>
      <c r="AI54" s="1">
        <f t="shared" si="27"/>
        <v>0</v>
      </c>
    </row>
    <row r="55" spans="1:248" ht="37.5" customHeight="1" x14ac:dyDescent="0.45">
      <c r="A55" s="13" t="s">
        <v>59</v>
      </c>
      <c r="B55" s="48">
        <v>18938</v>
      </c>
      <c r="C55" s="74">
        <v>674</v>
      </c>
      <c r="D55" s="20">
        <f t="shared" si="14"/>
        <v>3.5589819410708629E-2</v>
      </c>
      <c r="E55" s="21">
        <f t="shared" si="15"/>
        <v>17</v>
      </c>
      <c r="F55" s="14">
        <v>439</v>
      </c>
      <c r="G55" s="22">
        <f t="shared" si="16"/>
        <v>0.6513353115727003</v>
      </c>
      <c r="H55" s="23">
        <f t="shared" si="17"/>
        <v>44</v>
      </c>
      <c r="I55" s="24">
        <f t="shared" si="18"/>
        <v>2.318090611469004E-2</v>
      </c>
      <c r="J55" s="25">
        <f t="shared" si="19"/>
        <v>25</v>
      </c>
      <c r="K55" s="51">
        <v>222</v>
      </c>
      <c r="L55" s="26">
        <f t="shared" si="20"/>
        <v>1.1722462773260112E-2</v>
      </c>
      <c r="M55" s="27">
        <f t="shared" si="21"/>
        <v>19</v>
      </c>
      <c r="N55" s="28">
        <f t="shared" si="22"/>
        <v>0.50569476082004561</v>
      </c>
      <c r="O55" s="29">
        <f t="shared" si="23"/>
        <v>31</v>
      </c>
      <c r="P55" s="52">
        <v>0</v>
      </c>
      <c r="Q55" s="53"/>
      <c r="R55" s="54"/>
      <c r="S55" s="55"/>
      <c r="T55" s="56"/>
      <c r="U55" s="52">
        <v>4</v>
      </c>
      <c r="V55" s="53"/>
      <c r="W55" s="54"/>
      <c r="X55" s="55"/>
      <c r="Y55" s="56"/>
      <c r="Z55" s="56"/>
      <c r="AA55" s="56"/>
      <c r="AB55" s="57">
        <v>1</v>
      </c>
      <c r="AC55" s="15">
        <f t="shared" si="24"/>
        <v>19</v>
      </c>
      <c r="AD55" s="58">
        <f t="shared" si="25"/>
        <v>155</v>
      </c>
      <c r="AE55" s="39">
        <f t="shared" si="26"/>
        <v>52</v>
      </c>
      <c r="AF55" s="40" t="s">
        <v>105</v>
      </c>
      <c r="AG55" s="100">
        <v>20</v>
      </c>
      <c r="AH55" s="3">
        <v>52</v>
      </c>
      <c r="AI55" s="1">
        <f t="shared" si="27"/>
        <v>0</v>
      </c>
    </row>
    <row r="56" spans="1:248" ht="37.5" customHeight="1" x14ac:dyDescent="0.45">
      <c r="A56" s="13" t="s">
        <v>80</v>
      </c>
      <c r="B56" s="48">
        <v>21491</v>
      </c>
      <c r="C56" s="74">
        <v>3461</v>
      </c>
      <c r="D56" s="20">
        <f t="shared" si="14"/>
        <v>0.16104415801963612</v>
      </c>
      <c r="E56" s="21">
        <f t="shared" si="15"/>
        <v>69</v>
      </c>
      <c r="F56" s="16">
        <v>396</v>
      </c>
      <c r="G56" s="22">
        <f t="shared" si="16"/>
        <v>0.11441779832418376</v>
      </c>
      <c r="H56" s="23">
        <f t="shared" si="17"/>
        <v>2</v>
      </c>
      <c r="I56" s="24">
        <f t="shared" si="18"/>
        <v>1.8426317993578707E-2</v>
      </c>
      <c r="J56" s="25">
        <f t="shared" si="19"/>
        <v>17</v>
      </c>
      <c r="K56" s="17">
        <v>106</v>
      </c>
      <c r="L56" s="26">
        <f t="shared" si="20"/>
        <v>4.9322972407054117E-3</v>
      </c>
      <c r="M56" s="27">
        <f t="shared" si="21"/>
        <v>8</v>
      </c>
      <c r="N56" s="28">
        <f t="shared" si="22"/>
        <v>0.26767676767676768</v>
      </c>
      <c r="O56" s="29">
        <f t="shared" si="23"/>
        <v>8</v>
      </c>
      <c r="P56" s="52">
        <v>0</v>
      </c>
      <c r="Q56" s="53"/>
      <c r="R56" s="54"/>
      <c r="S56" s="55"/>
      <c r="T56" s="56"/>
      <c r="U56" s="52">
        <v>1</v>
      </c>
      <c r="V56" s="53"/>
      <c r="W56" s="54"/>
      <c r="X56" s="55"/>
      <c r="Y56" s="56"/>
      <c r="Z56" s="56"/>
      <c r="AA56" s="56"/>
      <c r="AB56" s="57">
        <v>5</v>
      </c>
      <c r="AC56" s="15">
        <f t="shared" si="24"/>
        <v>45</v>
      </c>
      <c r="AD56" s="58">
        <f t="shared" si="25"/>
        <v>149</v>
      </c>
      <c r="AE56" s="39">
        <f t="shared" si="26"/>
        <v>53</v>
      </c>
      <c r="AF56" s="40">
        <v>-6</v>
      </c>
      <c r="AG56" s="100"/>
      <c r="AH56" s="3">
        <v>56</v>
      </c>
      <c r="AI56" s="1">
        <f t="shared" si="27"/>
        <v>3</v>
      </c>
    </row>
    <row r="57" spans="1:248" ht="37.5" customHeight="1" x14ac:dyDescent="0.45">
      <c r="A57" s="13" t="s">
        <v>60</v>
      </c>
      <c r="B57" s="48">
        <v>74586</v>
      </c>
      <c r="C57" s="74">
        <v>1815</v>
      </c>
      <c r="D57" s="20">
        <f t="shared" si="14"/>
        <v>2.4334325476631002E-2</v>
      </c>
      <c r="E57" s="21">
        <f t="shared" si="15"/>
        <v>6</v>
      </c>
      <c r="F57" s="14">
        <v>1400</v>
      </c>
      <c r="G57" s="22">
        <f t="shared" si="16"/>
        <v>0.77134986225895319</v>
      </c>
      <c r="H57" s="23">
        <f t="shared" si="17"/>
        <v>53</v>
      </c>
      <c r="I57" s="24">
        <f t="shared" si="18"/>
        <v>1.8770278604563859E-2</v>
      </c>
      <c r="J57" s="25">
        <f t="shared" si="19"/>
        <v>19</v>
      </c>
      <c r="K57" s="51">
        <v>585</v>
      </c>
      <c r="L57" s="26">
        <f t="shared" si="20"/>
        <v>7.8432949883356119E-3</v>
      </c>
      <c r="M57" s="27">
        <f t="shared" si="21"/>
        <v>13</v>
      </c>
      <c r="N57" s="28">
        <f t="shared" si="22"/>
        <v>0.41785714285714287</v>
      </c>
      <c r="O57" s="29">
        <f t="shared" si="23"/>
        <v>23</v>
      </c>
      <c r="P57" s="52">
        <v>1</v>
      </c>
      <c r="Q57" s="53"/>
      <c r="R57" s="54"/>
      <c r="S57" s="55"/>
      <c r="T57" s="56"/>
      <c r="U57" s="52">
        <v>11</v>
      </c>
      <c r="V57" s="53"/>
      <c r="W57" s="54"/>
      <c r="X57" s="55"/>
      <c r="Y57" s="56"/>
      <c r="Z57" s="56"/>
      <c r="AA57" s="56"/>
      <c r="AB57" s="57">
        <v>3</v>
      </c>
      <c r="AC57" s="15">
        <f t="shared" si="24"/>
        <v>32</v>
      </c>
      <c r="AD57" s="58">
        <f t="shared" si="25"/>
        <v>146</v>
      </c>
      <c r="AE57" s="39">
        <f t="shared" si="26"/>
        <v>54</v>
      </c>
      <c r="AF57" s="40">
        <v>0</v>
      </c>
      <c r="AG57" s="100" t="s">
        <v>89</v>
      </c>
      <c r="AH57" s="3">
        <v>54</v>
      </c>
      <c r="AI57" s="1">
        <f t="shared" si="27"/>
        <v>0</v>
      </c>
    </row>
    <row r="58" spans="1:248" ht="37.5" customHeight="1" x14ac:dyDescent="0.45">
      <c r="A58" s="13" t="s">
        <v>31</v>
      </c>
      <c r="B58" s="48">
        <v>10914</v>
      </c>
      <c r="C58" s="74">
        <v>630</v>
      </c>
      <c r="D58" s="20">
        <f t="shared" si="14"/>
        <v>5.7724024189114896E-2</v>
      </c>
      <c r="E58" s="21">
        <f t="shared" si="15"/>
        <v>47</v>
      </c>
      <c r="F58" s="14">
        <v>258</v>
      </c>
      <c r="G58" s="22">
        <f t="shared" si="16"/>
        <v>0.40952380952380951</v>
      </c>
      <c r="H58" s="23">
        <f t="shared" si="17"/>
        <v>14</v>
      </c>
      <c r="I58" s="24">
        <f t="shared" si="18"/>
        <v>2.3639362286970864E-2</v>
      </c>
      <c r="J58" s="25">
        <f t="shared" si="19"/>
        <v>26</v>
      </c>
      <c r="K58" s="51">
        <v>128</v>
      </c>
      <c r="L58" s="26">
        <f t="shared" si="20"/>
        <v>1.1728055708264615E-2</v>
      </c>
      <c r="M58" s="27">
        <f t="shared" si="21"/>
        <v>20</v>
      </c>
      <c r="N58" s="28">
        <f t="shared" si="22"/>
        <v>0.49612403100775193</v>
      </c>
      <c r="O58" s="29">
        <f t="shared" si="23"/>
        <v>29</v>
      </c>
      <c r="P58" s="52">
        <v>0</v>
      </c>
      <c r="Q58" s="53"/>
      <c r="R58" s="54"/>
      <c r="S58" s="55"/>
      <c r="T58" s="56"/>
      <c r="U58" s="52">
        <v>1</v>
      </c>
      <c r="V58" s="53"/>
      <c r="W58" s="54"/>
      <c r="X58" s="55"/>
      <c r="Y58" s="56"/>
      <c r="Z58" s="56"/>
      <c r="AA58" s="56"/>
      <c r="AB58" s="57">
        <v>0</v>
      </c>
      <c r="AC58" s="15">
        <f t="shared" si="24"/>
        <v>1</v>
      </c>
      <c r="AD58" s="58">
        <f t="shared" si="25"/>
        <v>137</v>
      </c>
      <c r="AE58" s="39">
        <f t="shared" si="26"/>
        <v>55</v>
      </c>
      <c r="AF58" s="40">
        <v>-22</v>
      </c>
      <c r="AG58" s="100">
        <v>19</v>
      </c>
      <c r="AH58" s="3">
        <v>24</v>
      </c>
      <c r="AI58" s="1">
        <f t="shared" si="27"/>
        <v>-31</v>
      </c>
    </row>
    <row r="59" spans="1:248" s="3" customFormat="1" ht="37.5" customHeight="1" x14ac:dyDescent="0.45">
      <c r="A59" s="13" t="s">
        <v>56</v>
      </c>
      <c r="B59" s="48">
        <v>21923</v>
      </c>
      <c r="C59" s="74">
        <v>1068</v>
      </c>
      <c r="D59" s="20">
        <f t="shared" si="14"/>
        <v>4.8715960406878624E-2</v>
      </c>
      <c r="E59" s="21">
        <f t="shared" si="15"/>
        <v>29</v>
      </c>
      <c r="F59" s="16">
        <v>485</v>
      </c>
      <c r="G59" s="22">
        <f t="shared" si="16"/>
        <v>0.45411985018726592</v>
      </c>
      <c r="H59" s="23">
        <f t="shared" si="17"/>
        <v>23</v>
      </c>
      <c r="I59" s="24">
        <f t="shared" si="18"/>
        <v>2.2122884641700497E-2</v>
      </c>
      <c r="J59" s="25">
        <f t="shared" si="19"/>
        <v>23</v>
      </c>
      <c r="K59" s="17">
        <v>202</v>
      </c>
      <c r="L59" s="26">
        <f t="shared" si="20"/>
        <v>9.2140674177804138E-3</v>
      </c>
      <c r="M59" s="27">
        <f t="shared" si="21"/>
        <v>15</v>
      </c>
      <c r="N59" s="28">
        <f t="shared" si="22"/>
        <v>0.41649484536082476</v>
      </c>
      <c r="O59" s="29">
        <f t="shared" si="23"/>
        <v>22</v>
      </c>
      <c r="P59" s="52">
        <v>0.5</v>
      </c>
      <c r="Q59" s="53"/>
      <c r="R59" s="54"/>
      <c r="S59" s="55"/>
      <c r="T59" s="56"/>
      <c r="U59" s="52">
        <v>4</v>
      </c>
      <c r="V59" s="53"/>
      <c r="W59" s="54"/>
      <c r="X59" s="55"/>
      <c r="Y59" s="56"/>
      <c r="Z59" s="56"/>
      <c r="AA59" s="56"/>
      <c r="AB59" s="57">
        <v>1</v>
      </c>
      <c r="AC59" s="15">
        <f t="shared" si="24"/>
        <v>19</v>
      </c>
      <c r="AD59" s="58">
        <f t="shared" si="25"/>
        <v>131</v>
      </c>
      <c r="AE59" s="39">
        <f t="shared" si="26"/>
        <v>56</v>
      </c>
      <c r="AF59" s="40">
        <v>-9</v>
      </c>
      <c r="AG59" s="100">
        <v>20</v>
      </c>
      <c r="AH59" s="3">
        <v>48</v>
      </c>
      <c r="AI59" s="1">
        <f t="shared" si="27"/>
        <v>-8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</row>
    <row r="60" spans="1:248" s="3" customFormat="1" ht="37.5" customHeight="1" x14ac:dyDescent="0.45">
      <c r="A60" s="13" t="s">
        <v>82</v>
      </c>
      <c r="B60" s="48">
        <v>8573</v>
      </c>
      <c r="C60" s="74">
        <v>340</v>
      </c>
      <c r="D60" s="20">
        <f t="shared" si="14"/>
        <v>3.9659395777440799E-2</v>
      </c>
      <c r="E60" s="21">
        <f t="shared" si="15"/>
        <v>19</v>
      </c>
      <c r="F60" s="14">
        <v>172</v>
      </c>
      <c r="G60" s="22">
        <f t="shared" si="16"/>
        <v>0.50588235294117645</v>
      </c>
      <c r="H60" s="23">
        <f t="shared" si="17"/>
        <v>28</v>
      </c>
      <c r="I60" s="24">
        <f t="shared" si="18"/>
        <v>2.0062988452117111E-2</v>
      </c>
      <c r="J60" s="25">
        <f t="shared" si="19"/>
        <v>21</v>
      </c>
      <c r="K60" s="51">
        <v>73</v>
      </c>
      <c r="L60" s="26">
        <f t="shared" si="20"/>
        <v>8.5151055639799376E-3</v>
      </c>
      <c r="M60" s="27">
        <f t="shared" si="21"/>
        <v>14</v>
      </c>
      <c r="N60" s="28">
        <f t="shared" si="22"/>
        <v>0.42441860465116277</v>
      </c>
      <c r="O60" s="29">
        <f t="shared" si="23"/>
        <v>24</v>
      </c>
      <c r="P60" s="52">
        <v>0</v>
      </c>
      <c r="Q60" s="53"/>
      <c r="R60" s="54"/>
      <c r="S60" s="55"/>
      <c r="T60" s="56"/>
      <c r="U60" s="52">
        <v>0</v>
      </c>
      <c r="V60" s="53"/>
      <c r="W60" s="54"/>
      <c r="X60" s="55"/>
      <c r="Y60" s="56"/>
      <c r="Z60" s="56"/>
      <c r="AA60" s="56"/>
      <c r="AB60" s="57">
        <v>2</v>
      </c>
      <c r="AC60" s="15">
        <f t="shared" si="24"/>
        <v>23</v>
      </c>
      <c r="AD60" s="58">
        <f t="shared" si="25"/>
        <v>129</v>
      </c>
      <c r="AE60" s="39">
        <f t="shared" si="26"/>
        <v>57</v>
      </c>
      <c r="AF60" s="40" t="s">
        <v>97</v>
      </c>
      <c r="AG60" s="30">
        <v>22</v>
      </c>
      <c r="AH60" s="3">
        <v>66</v>
      </c>
      <c r="AI60" s="1">
        <f t="shared" si="27"/>
        <v>9</v>
      </c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</row>
    <row r="61" spans="1:248" ht="37.5" customHeight="1" x14ac:dyDescent="0.45">
      <c r="A61" s="13" t="s">
        <v>61</v>
      </c>
      <c r="B61" s="47">
        <v>5924</v>
      </c>
      <c r="C61" s="74">
        <v>192</v>
      </c>
      <c r="D61" s="20">
        <f t="shared" si="14"/>
        <v>3.2410533423362593E-2</v>
      </c>
      <c r="E61" s="21">
        <f t="shared" si="15"/>
        <v>15</v>
      </c>
      <c r="F61" s="14">
        <v>80</v>
      </c>
      <c r="G61" s="22">
        <f t="shared" si="16"/>
        <v>0.41666666666666669</v>
      </c>
      <c r="H61" s="23">
        <f t="shared" si="17"/>
        <v>16</v>
      </c>
      <c r="I61" s="24">
        <f t="shared" si="18"/>
        <v>1.350438892640108E-2</v>
      </c>
      <c r="J61" s="25">
        <f t="shared" si="19"/>
        <v>11</v>
      </c>
      <c r="K61" s="51">
        <v>69</v>
      </c>
      <c r="L61" s="26">
        <f t="shared" si="20"/>
        <v>1.1647535449020932E-2</v>
      </c>
      <c r="M61" s="27">
        <f t="shared" si="21"/>
        <v>18</v>
      </c>
      <c r="N61" s="28">
        <f t="shared" si="22"/>
        <v>0.86250000000000004</v>
      </c>
      <c r="O61" s="29">
        <f t="shared" si="23"/>
        <v>64</v>
      </c>
      <c r="P61" s="52">
        <v>2</v>
      </c>
      <c r="Q61" s="53"/>
      <c r="R61" s="54"/>
      <c r="S61" s="55"/>
      <c r="T61" s="56"/>
      <c r="U61" s="52">
        <v>3</v>
      </c>
      <c r="V61" s="53"/>
      <c r="W61" s="54"/>
      <c r="X61" s="55"/>
      <c r="Y61" s="56"/>
      <c r="Z61" s="56"/>
      <c r="AA61" s="56"/>
      <c r="AB61" s="57">
        <v>0</v>
      </c>
      <c r="AC61" s="15">
        <f t="shared" si="24"/>
        <v>1</v>
      </c>
      <c r="AD61" s="58">
        <f t="shared" si="25"/>
        <v>125</v>
      </c>
      <c r="AE61" s="39">
        <f t="shared" si="26"/>
        <v>58</v>
      </c>
      <c r="AF61" s="40">
        <v>0</v>
      </c>
      <c r="AG61" s="100">
        <v>20</v>
      </c>
      <c r="AH61" s="3">
        <v>45</v>
      </c>
      <c r="AI61" s="1">
        <f t="shared" si="27"/>
        <v>-13</v>
      </c>
    </row>
    <row r="62" spans="1:248" s="3" customFormat="1" ht="37.5" customHeight="1" x14ac:dyDescent="0.45">
      <c r="A62" s="13" t="s">
        <v>71</v>
      </c>
      <c r="B62" s="48">
        <v>15808</v>
      </c>
      <c r="C62" s="74">
        <v>402</v>
      </c>
      <c r="D62" s="20">
        <f t="shared" si="14"/>
        <v>2.5430161943319839E-2</v>
      </c>
      <c r="E62" s="21">
        <f t="shared" si="15"/>
        <v>7</v>
      </c>
      <c r="F62" s="14">
        <v>188</v>
      </c>
      <c r="G62" s="22">
        <f t="shared" si="16"/>
        <v>0.46766169154228854</v>
      </c>
      <c r="H62" s="23">
        <f t="shared" si="17"/>
        <v>25</v>
      </c>
      <c r="I62" s="24">
        <f t="shared" si="18"/>
        <v>1.1892712550607287E-2</v>
      </c>
      <c r="J62" s="25">
        <f t="shared" si="19"/>
        <v>10</v>
      </c>
      <c r="K62" s="51">
        <v>160</v>
      </c>
      <c r="L62" s="26">
        <f t="shared" si="20"/>
        <v>1.0121457489878543E-2</v>
      </c>
      <c r="M62" s="27">
        <f t="shared" si="21"/>
        <v>17</v>
      </c>
      <c r="N62" s="28">
        <f t="shared" si="22"/>
        <v>0.85106382978723405</v>
      </c>
      <c r="O62" s="29">
        <f t="shared" si="23"/>
        <v>63</v>
      </c>
      <c r="P62" s="52">
        <v>0</v>
      </c>
      <c r="Q62" s="53"/>
      <c r="R62" s="54"/>
      <c r="S62" s="55"/>
      <c r="T62" s="56"/>
      <c r="U62" s="52">
        <v>0</v>
      </c>
      <c r="V62" s="53"/>
      <c r="W62" s="54"/>
      <c r="X62" s="55"/>
      <c r="Y62" s="56"/>
      <c r="Z62" s="56"/>
      <c r="AA62" s="56"/>
      <c r="AB62" s="57">
        <v>0</v>
      </c>
      <c r="AC62" s="15">
        <f t="shared" si="24"/>
        <v>1</v>
      </c>
      <c r="AD62" s="58">
        <f t="shared" si="25"/>
        <v>123</v>
      </c>
      <c r="AE62" s="39">
        <f t="shared" si="26"/>
        <v>59</v>
      </c>
      <c r="AF62" s="40" t="s">
        <v>97</v>
      </c>
      <c r="AG62" s="100">
        <v>19</v>
      </c>
      <c r="AH62" s="3">
        <v>60</v>
      </c>
      <c r="AI62" s="1">
        <f t="shared" si="27"/>
        <v>1</v>
      </c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</row>
    <row r="63" spans="1:248" ht="37.5" customHeight="1" x14ac:dyDescent="0.45">
      <c r="A63" s="13" t="s">
        <v>79</v>
      </c>
      <c r="B63" s="47">
        <v>8547</v>
      </c>
      <c r="C63" s="74">
        <v>340</v>
      </c>
      <c r="D63" s="20">
        <f t="shared" si="14"/>
        <v>3.9780039780039779E-2</v>
      </c>
      <c r="E63" s="21">
        <f t="shared" si="15"/>
        <v>20</v>
      </c>
      <c r="F63" s="14">
        <v>211</v>
      </c>
      <c r="G63" s="22">
        <f t="shared" si="16"/>
        <v>0.62058823529411766</v>
      </c>
      <c r="H63" s="23">
        <f t="shared" si="17"/>
        <v>42</v>
      </c>
      <c r="I63" s="24">
        <f t="shared" si="18"/>
        <v>2.4687024687024686E-2</v>
      </c>
      <c r="J63" s="25">
        <f t="shared" si="19"/>
        <v>28</v>
      </c>
      <c r="K63" s="51">
        <v>63</v>
      </c>
      <c r="L63" s="26">
        <f t="shared" si="20"/>
        <v>7.3710073710073713E-3</v>
      </c>
      <c r="M63" s="27">
        <f t="shared" si="21"/>
        <v>12</v>
      </c>
      <c r="N63" s="28">
        <f t="shared" si="22"/>
        <v>0.29857819905213268</v>
      </c>
      <c r="O63" s="29">
        <f t="shared" si="23"/>
        <v>11</v>
      </c>
      <c r="P63" s="52">
        <v>0</v>
      </c>
      <c r="Q63" s="53"/>
      <c r="R63" s="54"/>
      <c r="S63" s="55"/>
      <c r="T63" s="56"/>
      <c r="U63" s="52">
        <v>0</v>
      </c>
      <c r="V63" s="53"/>
      <c r="W63" s="54"/>
      <c r="X63" s="55"/>
      <c r="Y63" s="56"/>
      <c r="Z63" s="56"/>
      <c r="AA63" s="56"/>
      <c r="AB63" s="57">
        <v>0</v>
      </c>
      <c r="AC63" s="15">
        <f t="shared" si="24"/>
        <v>1</v>
      </c>
      <c r="AD63" s="58">
        <f t="shared" si="25"/>
        <v>114</v>
      </c>
      <c r="AE63" s="39">
        <f t="shared" si="26"/>
        <v>60</v>
      </c>
      <c r="AF63" s="40" t="s">
        <v>93</v>
      </c>
      <c r="AG63" s="30">
        <v>22</v>
      </c>
      <c r="AH63" s="3">
        <v>58</v>
      </c>
      <c r="AI63" s="1">
        <f t="shared" si="27"/>
        <v>-2</v>
      </c>
    </row>
    <row r="64" spans="1:248" ht="37.5" customHeight="1" x14ac:dyDescent="0.45">
      <c r="A64" s="13" t="s">
        <v>86</v>
      </c>
      <c r="B64" s="48">
        <v>4100</v>
      </c>
      <c r="C64" s="74">
        <v>170</v>
      </c>
      <c r="D64" s="20">
        <f t="shared" si="14"/>
        <v>4.1463414634146344E-2</v>
      </c>
      <c r="E64" s="21">
        <f t="shared" si="15"/>
        <v>26</v>
      </c>
      <c r="F64" s="14">
        <v>41</v>
      </c>
      <c r="G64" s="22">
        <f t="shared" si="16"/>
        <v>0.2411764705882353</v>
      </c>
      <c r="H64" s="23">
        <f t="shared" si="17"/>
        <v>6</v>
      </c>
      <c r="I64" s="24">
        <f t="shared" si="18"/>
        <v>0.01</v>
      </c>
      <c r="J64" s="25">
        <f t="shared" si="19"/>
        <v>7</v>
      </c>
      <c r="K64" s="51">
        <v>25</v>
      </c>
      <c r="L64" s="26">
        <f t="shared" si="20"/>
        <v>6.0975609756097563E-3</v>
      </c>
      <c r="M64" s="27">
        <f t="shared" si="21"/>
        <v>10</v>
      </c>
      <c r="N64" s="28">
        <v>0</v>
      </c>
      <c r="O64" s="29">
        <f t="shared" si="23"/>
        <v>1</v>
      </c>
      <c r="P64" s="52">
        <v>2</v>
      </c>
      <c r="Q64" s="53"/>
      <c r="R64" s="54"/>
      <c r="S64" s="55"/>
      <c r="T64" s="56"/>
      <c r="U64" s="52">
        <v>0</v>
      </c>
      <c r="V64" s="53"/>
      <c r="W64" s="54"/>
      <c r="X64" s="55"/>
      <c r="Y64" s="56"/>
      <c r="Z64" s="56"/>
      <c r="AA64" s="56"/>
      <c r="AB64" s="57">
        <v>15</v>
      </c>
      <c r="AC64" s="15">
        <f t="shared" si="24"/>
        <v>62</v>
      </c>
      <c r="AD64" s="58">
        <f t="shared" si="25"/>
        <v>112</v>
      </c>
      <c r="AE64" s="39">
        <f t="shared" si="26"/>
        <v>61</v>
      </c>
      <c r="AF64" s="40" t="s">
        <v>103</v>
      </c>
      <c r="AG64" s="100"/>
      <c r="AH64" s="3">
        <v>63</v>
      </c>
      <c r="AI64" s="1">
        <f t="shared" si="27"/>
        <v>2</v>
      </c>
    </row>
    <row r="65" spans="1:35" ht="37.5" customHeight="1" x14ac:dyDescent="0.45">
      <c r="A65" s="13" t="s">
        <v>75</v>
      </c>
      <c r="B65" s="48">
        <v>30047</v>
      </c>
      <c r="C65" s="74">
        <v>835</v>
      </c>
      <c r="D65" s="20">
        <f t="shared" si="14"/>
        <v>2.7789795986288147E-2</v>
      </c>
      <c r="E65" s="21">
        <f t="shared" si="15"/>
        <v>9</v>
      </c>
      <c r="F65" s="16">
        <v>515</v>
      </c>
      <c r="G65" s="22">
        <f t="shared" si="16"/>
        <v>0.61676646706586824</v>
      </c>
      <c r="H65" s="23">
        <f t="shared" si="17"/>
        <v>40</v>
      </c>
      <c r="I65" s="24">
        <f t="shared" si="18"/>
        <v>1.7139814290944189E-2</v>
      </c>
      <c r="J65" s="25">
        <f t="shared" si="19"/>
        <v>13</v>
      </c>
      <c r="K65" s="17">
        <v>93</v>
      </c>
      <c r="L65" s="26">
        <f t="shared" si="20"/>
        <v>3.0951509302093389E-3</v>
      </c>
      <c r="M65" s="27">
        <f t="shared" si="21"/>
        <v>5</v>
      </c>
      <c r="N65" s="28">
        <f>K65/F65</f>
        <v>0.18058252427184465</v>
      </c>
      <c r="O65" s="29">
        <f t="shared" si="23"/>
        <v>6</v>
      </c>
      <c r="P65" s="52">
        <v>0</v>
      </c>
      <c r="Q65" s="53"/>
      <c r="R65" s="54"/>
      <c r="S65" s="55"/>
      <c r="T65" s="56"/>
      <c r="U65" s="52">
        <v>0</v>
      </c>
      <c r="V65" s="53"/>
      <c r="W65" s="54"/>
      <c r="X65" s="55"/>
      <c r="Y65" s="56"/>
      <c r="Z65" s="56"/>
      <c r="AA65" s="56"/>
      <c r="AB65" s="57">
        <v>2</v>
      </c>
      <c r="AC65" s="15">
        <f t="shared" si="24"/>
        <v>23</v>
      </c>
      <c r="AD65" s="58">
        <f t="shared" si="25"/>
        <v>96</v>
      </c>
      <c r="AE65" s="39">
        <f t="shared" si="26"/>
        <v>62</v>
      </c>
      <c r="AF65" s="40" t="s">
        <v>95</v>
      </c>
      <c r="AG65" s="100"/>
      <c r="AH65" s="3">
        <v>65</v>
      </c>
      <c r="AI65" s="1">
        <f t="shared" si="27"/>
        <v>3</v>
      </c>
    </row>
    <row r="66" spans="1:35" ht="37.5" customHeight="1" x14ac:dyDescent="0.45">
      <c r="A66" s="95" t="s">
        <v>83</v>
      </c>
      <c r="B66" s="96">
        <v>54590</v>
      </c>
      <c r="C66" s="74">
        <v>1609</v>
      </c>
      <c r="D66" s="20">
        <f t="shared" si="14"/>
        <v>2.947426268547353E-2</v>
      </c>
      <c r="E66" s="21">
        <f t="shared" si="15"/>
        <v>13</v>
      </c>
      <c r="F66" s="16">
        <v>247</v>
      </c>
      <c r="G66" s="22">
        <f t="shared" si="16"/>
        <v>0.15351149782473586</v>
      </c>
      <c r="H66" s="23">
        <f t="shared" si="17"/>
        <v>3</v>
      </c>
      <c r="I66" s="24">
        <f t="shared" si="18"/>
        <v>4.5246382121267633E-3</v>
      </c>
      <c r="J66" s="25">
        <f t="shared" si="19"/>
        <v>3</v>
      </c>
      <c r="K66" s="17">
        <v>101</v>
      </c>
      <c r="L66" s="26">
        <f t="shared" si="20"/>
        <v>1.8501557061732917E-3</v>
      </c>
      <c r="M66" s="27">
        <f t="shared" si="21"/>
        <v>4</v>
      </c>
      <c r="N66" s="28">
        <f>K66/F66</f>
        <v>0.40890688259109309</v>
      </c>
      <c r="O66" s="29">
        <f t="shared" si="23"/>
        <v>19</v>
      </c>
      <c r="P66" s="52">
        <v>0</v>
      </c>
      <c r="Q66" s="53"/>
      <c r="R66" s="54"/>
      <c r="S66" s="55"/>
      <c r="T66" s="56"/>
      <c r="U66" s="52">
        <v>0</v>
      </c>
      <c r="V66" s="53"/>
      <c r="W66" s="54"/>
      <c r="X66" s="55"/>
      <c r="Y66" s="56"/>
      <c r="Z66" s="56"/>
      <c r="AA66" s="56"/>
      <c r="AB66" s="57">
        <v>6</v>
      </c>
      <c r="AC66" s="15">
        <f t="shared" si="24"/>
        <v>51</v>
      </c>
      <c r="AD66" s="58">
        <f t="shared" si="25"/>
        <v>93</v>
      </c>
      <c r="AE66" s="39">
        <f t="shared" si="26"/>
        <v>63</v>
      </c>
      <c r="AF66" s="40">
        <v>-3</v>
      </c>
      <c r="AG66" s="100"/>
      <c r="AH66" s="3">
        <v>61</v>
      </c>
      <c r="AI66" s="1">
        <f t="shared" si="27"/>
        <v>-2</v>
      </c>
    </row>
    <row r="67" spans="1:35" ht="37.5" customHeight="1" x14ac:dyDescent="0.45">
      <c r="A67" s="13" t="s">
        <v>62</v>
      </c>
      <c r="B67" s="48">
        <v>11685</v>
      </c>
      <c r="C67" s="74">
        <v>242</v>
      </c>
      <c r="D67" s="20">
        <f t="shared" si="14"/>
        <v>2.0710312366281559E-2</v>
      </c>
      <c r="E67" s="21">
        <f t="shared" si="15"/>
        <v>5</v>
      </c>
      <c r="F67" s="14">
        <v>75</v>
      </c>
      <c r="G67" s="22">
        <f t="shared" si="16"/>
        <v>0.30991735537190085</v>
      </c>
      <c r="H67" s="23">
        <f t="shared" si="17"/>
        <v>8</v>
      </c>
      <c r="I67" s="24">
        <f t="shared" si="18"/>
        <v>6.4184852374839542E-3</v>
      </c>
      <c r="J67" s="25">
        <f t="shared" si="19"/>
        <v>4</v>
      </c>
      <c r="K67" s="51">
        <v>57</v>
      </c>
      <c r="L67" s="26">
        <f t="shared" si="20"/>
        <v>4.8780487804878049E-3</v>
      </c>
      <c r="M67" s="27">
        <f t="shared" si="21"/>
        <v>7</v>
      </c>
      <c r="N67" s="28">
        <f>K67/F67</f>
        <v>0.76</v>
      </c>
      <c r="O67" s="29">
        <f t="shared" si="23"/>
        <v>56</v>
      </c>
      <c r="P67" s="52">
        <v>0</v>
      </c>
      <c r="Q67" s="53"/>
      <c r="R67" s="54"/>
      <c r="S67" s="55"/>
      <c r="T67" s="56"/>
      <c r="U67" s="52">
        <v>0</v>
      </c>
      <c r="V67" s="53"/>
      <c r="W67" s="54"/>
      <c r="X67" s="55"/>
      <c r="Y67" s="56"/>
      <c r="Z67" s="56"/>
      <c r="AA67" s="56"/>
      <c r="AB67" s="57">
        <v>0</v>
      </c>
      <c r="AC67" s="15">
        <f t="shared" si="24"/>
        <v>1</v>
      </c>
      <c r="AD67" s="58">
        <f t="shared" si="25"/>
        <v>81</v>
      </c>
      <c r="AE67" s="39">
        <f t="shared" si="26"/>
        <v>64</v>
      </c>
      <c r="AF67" s="40" t="s">
        <v>96</v>
      </c>
      <c r="AG67" s="100"/>
      <c r="AH67" s="3">
        <v>64</v>
      </c>
      <c r="AI67" s="1">
        <f t="shared" si="27"/>
        <v>0</v>
      </c>
    </row>
    <row r="68" spans="1:35" ht="37.5" customHeight="1" x14ac:dyDescent="0.45">
      <c r="A68" s="13" t="s">
        <v>49</v>
      </c>
      <c r="B68" s="48">
        <v>12468</v>
      </c>
      <c r="C68" s="74">
        <v>409</v>
      </c>
      <c r="D68" s="20">
        <f t="shared" ref="D68:D99" si="28">C68/B68</f>
        <v>3.2803978184151428E-2</v>
      </c>
      <c r="E68" s="21">
        <f t="shared" ref="E68:E99" si="29">RANK(D68,D:D,1)</f>
        <v>16</v>
      </c>
      <c r="F68" s="14">
        <v>119</v>
      </c>
      <c r="G68" s="22">
        <f t="shared" ref="G68:G99" si="30">F68/C68</f>
        <v>0.29095354523227385</v>
      </c>
      <c r="H68" s="23">
        <f t="shared" ref="H68:H99" si="31">RANK(G68,G:G,1)</f>
        <v>7</v>
      </c>
      <c r="I68" s="24">
        <f t="shared" si="18"/>
        <v>9.5444337504010258E-3</v>
      </c>
      <c r="J68" s="25">
        <f t="shared" ref="J68:J99" si="32">RANK(I68,I:I,1)</f>
        <v>6</v>
      </c>
      <c r="K68" s="51">
        <v>60</v>
      </c>
      <c r="L68" s="26">
        <f t="shared" ref="L68:L99" si="33">K68/B68</f>
        <v>4.8123195380173241E-3</v>
      </c>
      <c r="M68" s="27">
        <f t="shared" ref="M68:M99" si="34">RANK(L68,L:L,1)</f>
        <v>6</v>
      </c>
      <c r="N68" s="28">
        <f>K68/F68</f>
        <v>0.50420168067226889</v>
      </c>
      <c r="O68" s="29">
        <f t="shared" ref="O68:O99" si="35">RANK(N68,N:N,1)</f>
        <v>30</v>
      </c>
      <c r="P68" s="52">
        <v>0</v>
      </c>
      <c r="Q68" s="53"/>
      <c r="R68" s="54"/>
      <c r="S68" s="55"/>
      <c r="T68" s="56"/>
      <c r="U68" s="52">
        <v>0</v>
      </c>
      <c r="V68" s="53"/>
      <c r="W68" s="54"/>
      <c r="X68" s="55"/>
      <c r="Y68" s="56"/>
      <c r="Z68" s="56"/>
      <c r="AA68" s="56"/>
      <c r="AB68" s="57">
        <v>0</v>
      </c>
      <c r="AC68" s="15">
        <f t="shared" ref="AC68:AC99" si="36">RANK(AB68,AB:AB,1)</f>
        <v>1</v>
      </c>
      <c r="AD68" s="58">
        <f t="shared" ref="AD68:AD99" si="37">SUM(E68,H68,J68,M68,O68,AC68,AA68)</f>
        <v>66</v>
      </c>
      <c r="AE68" s="39">
        <f t="shared" ref="AE68:AE99" si="38">RANK(AD68,AD:AD,0)</f>
        <v>65</v>
      </c>
      <c r="AF68" s="40">
        <v>-4</v>
      </c>
      <c r="AG68" s="30">
        <v>22</v>
      </c>
      <c r="AH68" s="3">
        <v>55</v>
      </c>
      <c r="AI68" s="1">
        <f t="shared" ref="AI68:AI99" si="39">AH68-AE68</f>
        <v>-10</v>
      </c>
    </row>
    <row r="69" spans="1:35" ht="37.5" customHeight="1" x14ac:dyDescent="0.45">
      <c r="A69" s="13" t="s">
        <v>74</v>
      </c>
      <c r="B69" s="48">
        <v>14587</v>
      </c>
      <c r="C69" s="74">
        <v>834</v>
      </c>
      <c r="D69" s="20">
        <f t="shared" si="28"/>
        <v>5.7174196202097759E-2</v>
      </c>
      <c r="E69" s="21">
        <f t="shared" si="29"/>
        <v>45</v>
      </c>
      <c r="F69" s="14">
        <v>159</v>
      </c>
      <c r="G69" s="22">
        <f t="shared" si="30"/>
        <v>0.1906474820143885</v>
      </c>
      <c r="H69" s="23">
        <f t="shared" si="31"/>
        <v>4</v>
      </c>
      <c r="I69" s="24">
        <f t="shared" si="18"/>
        <v>1.0900116542126552E-2</v>
      </c>
      <c r="J69" s="25">
        <f t="shared" si="32"/>
        <v>8</v>
      </c>
      <c r="K69" s="51">
        <v>3</v>
      </c>
      <c r="L69" s="26">
        <f t="shared" si="33"/>
        <v>2.056625762665387E-4</v>
      </c>
      <c r="M69" s="27">
        <f t="shared" si="34"/>
        <v>2</v>
      </c>
      <c r="N69" s="28">
        <f>K69/F69</f>
        <v>1.8867924528301886E-2</v>
      </c>
      <c r="O69" s="29">
        <f t="shared" si="35"/>
        <v>4</v>
      </c>
      <c r="P69" s="52">
        <v>0.5</v>
      </c>
      <c r="Q69" s="53"/>
      <c r="R69" s="54"/>
      <c r="S69" s="55"/>
      <c r="T69" s="56"/>
      <c r="U69" s="52">
        <v>0</v>
      </c>
      <c r="V69" s="53"/>
      <c r="W69" s="54"/>
      <c r="X69" s="55"/>
      <c r="Y69" s="56"/>
      <c r="Z69" s="56"/>
      <c r="AA69" s="56"/>
      <c r="AB69" s="57">
        <v>0</v>
      </c>
      <c r="AC69" s="15">
        <f t="shared" si="36"/>
        <v>1</v>
      </c>
      <c r="AD69" s="58">
        <f t="shared" si="37"/>
        <v>64</v>
      </c>
      <c r="AE69" s="39">
        <f t="shared" si="38"/>
        <v>66</v>
      </c>
      <c r="AF69" s="40">
        <v>-7</v>
      </c>
      <c r="AG69" s="100"/>
      <c r="AH69" s="3">
        <v>59</v>
      </c>
      <c r="AI69" s="1">
        <f t="shared" si="39"/>
        <v>-7</v>
      </c>
    </row>
    <row r="70" spans="1:35" ht="37.5" customHeight="1" x14ac:dyDescent="0.45">
      <c r="A70" s="13" t="s">
        <v>85</v>
      </c>
      <c r="B70" s="48">
        <v>14841</v>
      </c>
      <c r="C70" s="74">
        <v>263</v>
      </c>
      <c r="D70" s="20">
        <f t="shared" si="28"/>
        <v>1.772117781820632E-2</v>
      </c>
      <c r="E70" s="21">
        <f t="shared" si="29"/>
        <v>3</v>
      </c>
      <c r="F70" s="14">
        <v>127</v>
      </c>
      <c r="G70" s="22">
        <f t="shared" si="30"/>
        <v>0.4828897338403042</v>
      </c>
      <c r="H70" s="23">
        <f t="shared" si="31"/>
        <v>27</v>
      </c>
      <c r="I70" s="24">
        <f t="shared" si="18"/>
        <v>8.5573748399703532E-3</v>
      </c>
      <c r="J70" s="25">
        <f t="shared" si="32"/>
        <v>5</v>
      </c>
      <c r="K70" s="51">
        <v>85</v>
      </c>
      <c r="L70" s="26">
        <f t="shared" si="33"/>
        <v>5.7273768613974796E-3</v>
      </c>
      <c r="M70" s="27">
        <f t="shared" si="34"/>
        <v>9</v>
      </c>
      <c r="N70" s="28">
        <v>0</v>
      </c>
      <c r="O70" s="29">
        <f t="shared" si="35"/>
        <v>1</v>
      </c>
      <c r="P70" s="52">
        <v>1</v>
      </c>
      <c r="Q70" s="53"/>
      <c r="R70" s="54"/>
      <c r="S70" s="55"/>
      <c r="T70" s="56"/>
      <c r="U70" s="52">
        <v>0</v>
      </c>
      <c r="V70" s="53"/>
      <c r="W70" s="54"/>
      <c r="X70" s="55"/>
      <c r="Y70" s="56"/>
      <c r="Z70" s="56"/>
      <c r="AA70" s="56"/>
      <c r="AB70" s="57">
        <v>1</v>
      </c>
      <c r="AC70" s="15">
        <f t="shared" si="36"/>
        <v>19</v>
      </c>
      <c r="AD70" s="58">
        <f t="shared" si="37"/>
        <v>64</v>
      </c>
      <c r="AE70" s="39">
        <f t="shared" si="38"/>
        <v>66</v>
      </c>
      <c r="AF70" s="40" t="s">
        <v>96</v>
      </c>
      <c r="AG70" s="100"/>
      <c r="AH70" s="3">
        <v>68</v>
      </c>
      <c r="AI70" s="1">
        <f t="shared" si="39"/>
        <v>2</v>
      </c>
    </row>
    <row r="71" spans="1:35" ht="37.5" customHeight="1" x14ac:dyDescent="0.45">
      <c r="A71" s="13" t="s">
        <v>81</v>
      </c>
      <c r="B71" s="48">
        <v>10547</v>
      </c>
      <c r="C71" s="74">
        <v>123</v>
      </c>
      <c r="D71" s="20">
        <f t="shared" si="28"/>
        <v>1.1662084004930313E-2</v>
      </c>
      <c r="E71" s="21">
        <f t="shared" si="29"/>
        <v>1</v>
      </c>
      <c r="F71" s="14">
        <v>45</v>
      </c>
      <c r="G71" s="22">
        <f t="shared" si="30"/>
        <v>0.36585365853658536</v>
      </c>
      <c r="H71" s="23">
        <f t="shared" si="31"/>
        <v>12</v>
      </c>
      <c r="I71" s="24">
        <f t="shared" si="18"/>
        <v>4.2666160993647482E-3</v>
      </c>
      <c r="J71" s="25">
        <f t="shared" si="32"/>
        <v>2</v>
      </c>
      <c r="K71" s="51">
        <v>13</v>
      </c>
      <c r="L71" s="26">
        <f t="shared" si="33"/>
        <v>1.2325779842609272E-3</v>
      </c>
      <c r="M71" s="27">
        <f t="shared" si="34"/>
        <v>3</v>
      </c>
      <c r="N71" s="28">
        <f>K71/F71</f>
        <v>0.28888888888888886</v>
      </c>
      <c r="O71" s="29">
        <f t="shared" si="35"/>
        <v>9</v>
      </c>
      <c r="P71" s="52">
        <v>1</v>
      </c>
      <c r="Q71" s="53"/>
      <c r="R71" s="54"/>
      <c r="S71" s="55"/>
      <c r="T71" s="56"/>
      <c r="U71" s="52">
        <v>3</v>
      </c>
      <c r="V71" s="53"/>
      <c r="W71" s="54"/>
      <c r="X71" s="55"/>
      <c r="Y71" s="56"/>
      <c r="Z71" s="56"/>
      <c r="AA71" s="56"/>
      <c r="AB71" s="57">
        <v>0</v>
      </c>
      <c r="AC71" s="15">
        <f t="shared" si="36"/>
        <v>1</v>
      </c>
      <c r="AD71" s="58">
        <f t="shared" si="37"/>
        <v>28</v>
      </c>
      <c r="AE71" s="39">
        <f t="shared" si="38"/>
        <v>68</v>
      </c>
      <c r="AF71" s="40">
        <v>-1</v>
      </c>
      <c r="AG71" s="100"/>
      <c r="AH71" s="3">
        <v>67</v>
      </c>
      <c r="AI71" s="1">
        <f t="shared" si="39"/>
        <v>-1</v>
      </c>
    </row>
    <row r="72" spans="1:35" ht="37.5" customHeight="1" x14ac:dyDescent="0.45">
      <c r="A72" s="13" t="s">
        <v>87</v>
      </c>
      <c r="B72" s="47">
        <v>16245</v>
      </c>
      <c r="C72" s="74">
        <v>208</v>
      </c>
      <c r="D72" s="20">
        <f t="shared" si="28"/>
        <v>1.2803939673745768E-2</v>
      </c>
      <c r="E72" s="21">
        <f t="shared" si="29"/>
        <v>2</v>
      </c>
      <c r="F72" s="14">
        <v>0</v>
      </c>
      <c r="G72" s="22">
        <f t="shared" si="30"/>
        <v>0</v>
      </c>
      <c r="H72" s="23">
        <f t="shared" si="31"/>
        <v>1</v>
      </c>
      <c r="I72" s="24">
        <f t="shared" si="18"/>
        <v>0</v>
      </c>
      <c r="J72" s="25">
        <f t="shared" si="32"/>
        <v>1</v>
      </c>
      <c r="K72" s="51">
        <v>0</v>
      </c>
      <c r="L72" s="26">
        <f t="shared" si="33"/>
        <v>0</v>
      </c>
      <c r="M72" s="27">
        <f t="shared" si="34"/>
        <v>1</v>
      </c>
      <c r="N72" s="28">
        <v>0</v>
      </c>
      <c r="O72" s="29">
        <f t="shared" si="35"/>
        <v>1</v>
      </c>
      <c r="P72" s="52">
        <v>0</v>
      </c>
      <c r="Q72" s="53"/>
      <c r="R72" s="54"/>
      <c r="S72" s="55"/>
      <c r="T72" s="56"/>
      <c r="U72" s="52">
        <v>0</v>
      </c>
      <c r="V72" s="53"/>
      <c r="W72" s="54"/>
      <c r="X72" s="55"/>
      <c r="Y72" s="56"/>
      <c r="Z72" s="56"/>
      <c r="AA72" s="56"/>
      <c r="AB72" s="57">
        <v>0</v>
      </c>
      <c r="AC72" s="15">
        <f t="shared" si="36"/>
        <v>1</v>
      </c>
      <c r="AD72" s="58">
        <f t="shared" si="37"/>
        <v>7</v>
      </c>
      <c r="AE72" s="39">
        <f t="shared" si="38"/>
        <v>69</v>
      </c>
      <c r="AF72" s="40">
        <v>0</v>
      </c>
      <c r="AG72" s="100"/>
      <c r="AH72" s="3">
        <v>69</v>
      </c>
      <c r="AI72" s="1">
        <f t="shared" si="39"/>
        <v>0</v>
      </c>
    </row>
    <row r="73" spans="1:35" ht="30" hidden="1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U73" s="60"/>
      <c r="AA73" s="41"/>
      <c r="AB73" s="60"/>
      <c r="AC73" s="60"/>
      <c r="AD73" s="60"/>
      <c r="AE73" s="60"/>
      <c r="AF73" s="97"/>
      <c r="AG73" s="102"/>
      <c r="AH73" s="59"/>
      <c r="AI73" s="59"/>
    </row>
    <row r="74" spans="1:35" ht="35.25" x14ac:dyDescent="0.5">
      <c r="A74" s="61" t="s">
        <v>123</v>
      </c>
      <c r="B74" s="72">
        <v>2296371</v>
      </c>
      <c r="C74" s="73">
        <v>127094</v>
      </c>
      <c r="D74" s="60"/>
      <c r="E74" s="60"/>
      <c r="F74" s="75">
        <v>80056</v>
      </c>
      <c r="G74" s="60"/>
      <c r="H74" s="60"/>
      <c r="I74" s="60"/>
      <c r="J74" s="60"/>
      <c r="K74" s="72">
        <v>36269</v>
      </c>
      <c r="L74" s="60"/>
      <c r="M74" s="60"/>
      <c r="N74" s="60"/>
      <c r="O74" s="60"/>
      <c r="P74" s="61">
        <v>43.75</v>
      </c>
      <c r="U74" s="69">
        <v>125.5</v>
      </c>
      <c r="V74" s="62"/>
      <c r="W74" s="63"/>
      <c r="X74" s="64"/>
      <c r="Y74" s="63"/>
      <c r="Z74" s="63"/>
      <c r="AA74" s="70"/>
      <c r="AB74" s="69">
        <v>361</v>
      </c>
      <c r="AC74" s="69"/>
      <c r="AD74" s="69"/>
      <c r="AE74" s="69"/>
      <c r="AF74" s="97"/>
      <c r="AG74" s="102"/>
      <c r="AH74" s="59"/>
      <c r="AI74" s="59"/>
    </row>
    <row r="75" spans="1:35" ht="33" x14ac:dyDescent="0.45">
      <c r="A75" s="19" t="s">
        <v>121</v>
      </c>
      <c r="B75" s="42">
        <v>2070322</v>
      </c>
      <c r="C75" s="43">
        <v>119871</v>
      </c>
      <c r="D75" s="42"/>
      <c r="E75" s="42"/>
      <c r="F75" s="42">
        <v>65468</v>
      </c>
      <c r="G75" s="42"/>
      <c r="H75" s="42"/>
      <c r="I75" s="42"/>
      <c r="J75" s="42"/>
      <c r="K75" s="42">
        <v>30809</v>
      </c>
      <c r="L75" s="49"/>
      <c r="M75" s="49"/>
      <c r="N75" s="42"/>
      <c r="O75" s="42"/>
      <c r="P75" s="42">
        <v>43.75</v>
      </c>
      <c r="Q75" s="42"/>
      <c r="R75" s="42"/>
      <c r="S75" s="42"/>
      <c r="T75" s="42"/>
      <c r="U75" s="65">
        <v>109.5</v>
      </c>
      <c r="V75" s="65"/>
      <c r="W75" s="65"/>
      <c r="X75" s="65"/>
      <c r="Y75" s="65"/>
      <c r="Z75" s="65"/>
      <c r="AA75" s="71"/>
      <c r="AB75" s="66">
        <v>269</v>
      </c>
      <c r="AC75" s="66"/>
      <c r="AD75" s="69"/>
      <c r="AE75" s="69"/>
      <c r="AF75" s="97"/>
      <c r="AG75" s="102"/>
      <c r="AH75" s="59"/>
      <c r="AI75" s="59"/>
    </row>
    <row r="76" spans="1:35" ht="33" x14ac:dyDescent="0.45">
      <c r="A76" s="31" t="s">
        <v>113</v>
      </c>
      <c r="B76" s="42">
        <f>SUM(B2:B72)</f>
        <v>2296371</v>
      </c>
      <c r="C76" s="43">
        <f>114192</f>
        <v>114192</v>
      </c>
      <c r="D76" s="42"/>
      <c r="E76" s="42"/>
      <c r="F76" s="42">
        <v>60377</v>
      </c>
      <c r="G76" s="42"/>
      <c r="H76" s="42"/>
      <c r="I76" s="42"/>
      <c r="J76" s="42"/>
      <c r="K76" s="42">
        <v>29389</v>
      </c>
      <c r="L76" s="49"/>
      <c r="M76" s="49"/>
      <c r="N76" s="42"/>
      <c r="O76" s="42"/>
      <c r="P76" s="42">
        <v>44.25</v>
      </c>
      <c r="Q76" s="42"/>
      <c r="R76" s="42"/>
      <c r="S76" s="42"/>
      <c r="T76" s="42"/>
      <c r="U76" s="65">
        <v>114</v>
      </c>
      <c r="V76" s="65"/>
      <c r="W76" s="65"/>
      <c r="X76" s="65"/>
      <c r="Y76" s="65"/>
      <c r="Z76" s="65"/>
      <c r="AA76" s="71"/>
      <c r="AB76" s="66">
        <v>408</v>
      </c>
      <c r="AC76" s="66"/>
      <c r="AD76" s="66"/>
      <c r="AE76" s="67"/>
      <c r="AF76" s="97"/>
      <c r="AG76" s="102"/>
      <c r="AH76" s="59"/>
      <c r="AI76" s="59"/>
    </row>
    <row r="77" spans="1:35" ht="33" x14ac:dyDescent="0.45">
      <c r="A77" s="31" t="s">
        <v>109</v>
      </c>
      <c r="B77" s="42">
        <v>2164128</v>
      </c>
      <c r="C77" s="43">
        <v>104476</v>
      </c>
      <c r="D77" s="42"/>
      <c r="E77" s="42"/>
      <c r="F77" s="42">
        <v>54681</v>
      </c>
      <c r="G77" s="42"/>
      <c r="H77" s="42"/>
      <c r="I77" s="42"/>
      <c r="J77" s="42"/>
      <c r="K77" s="42">
        <v>25663</v>
      </c>
      <c r="L77" s="49"/>
      <c r="M77" s="49"/>
      <c r="N77" s="42"/>
      <c r="O77" s="42"/>
      <c r="P77" s="42">
        <v>34.75</v>
      </c>
      <c r="Q77" s="42"/>
      <c r="R77" s="42"/>
      <c r="S77" s="42"/>
      <c r="T77" s="42"/>
      <c r="U77" s="65">
        <v>102.5</v>
      </c>
      <c r="V77" s="65"/>
      <c r="W77" s="65"/>
      <c r="X77" s="65"/>
      <c r="Y77" s="65"/>
      <c r="Z77" s="65"/>
      <c r="AA77" s="71"/>
      <c r="AB77" s="66">
        <v>173</v>
      </c>
      <c r="AC77" s="66"/>
      <c r="AD77" s="66"/>
      <c r="AE77" s="67"/>
      <c r="AF77" s="97"/>
      <c r="AG77" s="102"/>
    </row>
    <row r="78" spans="1:35" ht="33" x14ac:dyDescent="0.45">
      <c r="A78" s="31" t="s">
        <v>108</v>
      </c>
      <c r="B78" s="42">
        <v>2164128</v>
      </c>
      <c r="C78" s="43">
        <v>97602</v>
      </c>
      <c r="D78" s="42"/>
      <c r="E78" s="42"/>
      <c r="F78" s="42">
        <v>53063</v>
      </c>
      <c r="G78" s="42"/>
      <c r="H78" s="42"/>
      <c r="I78" s="42"/>
      <c r="J78" s="42"/>
      <c r="K78" s="42">
        <v>25291</v>
      </c>
      <c r="L78" s="49"/>
      <c r="M78" s="49"/>
      <c r="N78" s="42"/>
      <c r="O78" s="42"/>
      <c r="P78" s="42">
        <v>30.98</v>
      </c>
      <c r="Q78" s="42"/>
      <c r="R78" s="42"/>
      <c r="S78" s="42"/>
      <c r="T78" s="42"/>
      <c r="U78" s="65">
        <v>186.5</v>
      </c>
      <c r="V78" s="65"/>
      <c r="W78" s="65"/>
      <c r="X78" s="65"/>
      <c r="Y78" s="65"/>
      <c r="Z78" s="65"/>
      <c r="AA78" s="71"/>
      <c r="AB78" s="66">
        <v>410</v>
      </c>
      <c r="AC78" s="66"/>
      <c r="AD78" s="66"/>
      <c r="AE78" s="67"/>
      <c r="AF78" s="97"/>
      <c r="AG78" s="102"/>
    </row>
    <row r="79" spans="1:35" s="5" customFormat="1" ht="33" x14ac:dyDescent="0.45">
      <c r="A79" s="44" t="s">
        <v>104</v>
      </c>
      <c r="B79" s="42">
        <v>2172073</v>
      </c>
      <c r="C79" s="43">
        <v>87149</v>
      </c>
      <c r="D79" s="42"/>
      <c r="E79" s="42"/>
      <c r="F79" s="42">
        <v>45807</v>
      </c>
      <c r="G79" s="42"/>
      <c r="H79" s="42"/>
      <c r="I79" s="42"/>
      <c r="J79" s="42"/>
      <c r="K79" s="42">
        <v>21266</v>
      </c>
      <c r="L79" s="49"/>
      <c r="M79" s="49"/>
      <c r="N79" s="42"/>
      <c r="O79" s="42"/>
      <c r="P79" s="42">
        <v>28.15</v>
      </c>
      <c r="Q79" s="42"/>
      <c r="R79" s="42"/>
      <c r="S79" s="42"/>
      <c r="T79" s="42"/>
      <c r="U79" s="65">
        <v>73</v>
      </c>
      <c r="V79" s="65"/>
      <c r="W79" s="65"/>
      <c r="X79" s="65"/>
      <c r="Y79" s="65"/>
      <c r="Z79" s="65"/>
      <c r="AA79" s="71"/>
      <c r="AB79" s="65">
        <v>208</v>
      </c>
      <c r="AC79" s="65"/>
      <c r="AD79" s="65"/>
      <c r="AE79" s="68"/>
      <c r="AF79" s="97"/>
      <c r="AG79" s="102"/>
      <c r="AH79" s="32"/>
    </row>
    <row r="80" spans="1:35" s="5" customFormat="1" ht="33" x14ac:dyDescent="0.45">
      <c r="A80" s="44" t="s">
        <v>90</v>
      </c>
      <c r="B80" s="42">
        <v>2172073</v>
      </c>
      <c r="C80" s="43">
        <v>83232</v>
      </c>
      <c r="D80" s="42"/>
      <c r="E80" s="42"/>
      <c r="F80" s="42">
        <v>39162</v>
      </c>
      <c r="G80" s="42"/>
      <c r="H80" s="42"/>
      <c r="I80" s="42"/>
      <c r="J80" s="42"/>
      <c r="K80" s="42">
        <v>16099</v>
      </c>
      <c r="L80" s="49"/>
      <c r="M80" s="49"/>
      <c r="N80" s="42"/>
      <c r="O80" s="42"/>
      <c r="P80" s="42">
        <v>25.9</v>
      </c>
      <c r="Q80" s="42"/>
      <c r="R80" s="42"/>
      <c r="S80" s="42"/>
      <c r="T80" s="42"/>
      <c r="U80" s="65">
        <v>125</v>
      </c>
      <c r="V80" s="65"/>
      <c r="W80" s="65"/>
      <c r="X80" s="65"/>
      <c r="Y80" s="65"/>
      <c r="Z80" s="65"/>
      <c r="AA80" s="71"/>
      <c r="AB80" s="65">
        <v>534</v>
      </c>
      <c r="AC80" s="65"/>
      <c r="AD80" s="65"/>
      <c r="AE80" s="68"/>
      <c r="AF80" s="98"/>
      <c r="AG80" s="102"/>
      <c r="AH80" s="32"/>
    </row>
    <row r="81" spans="1:33" ht="31.35" customHeight="1" x14ac:dyDescent="0.45">
      <c r="A81" s="31" t="s">
        <v>91</v>
      </c>
      <c r="B81" s="42">
        <v>2182392</v>
      </c>
      <c r="C81" s="43">
        <v>74412</v>
      </c>
      <c r="D81" s="42"/>
      <c r="E81" s="116"/>
      <c r="F81" s="42">
        <v>31164</v>
      </c>
      <c r="G81" s="42"/>
      <c r="H81" s="116"/>
      <c r="I81" s="42"/>
      <c r="J81" s="116"/>
      <c r="K81" s="42">
        <v>13467</v>
      </c>
      <c r="L81" s="49"/>
      <c r="M81" s="117"/>
      <c r="N81" s="42"/>
      <c r="O81" s="116"/>
      <c r="P81" s="42">
        <v>21.93</v>
      </c>
      <c r="Q81" s="42"/>
      <c r="R81" s="118"/>
      <c r="S81" s="119"/>
      <c r="T81" s="120"/>
      <c r="U81" s="42">
        <v>124</v>
      </c>
      <c r="V81" s="42"/>
      <c r="W81" s="118"/>
      <c r="X81" s="119"/>
      <c r="Y81" s="120"/>
      <c r="Z81" s="120"/>
      <c r="AA81" s="120"/>
      <c r="AB81" s="18">
        <v>153</v>
      </c>
      <c r="AC81" s="121"/>
      <c r="AD81" s="122"/>
      <c r="AE81" s="18"/>
      <c r="AF81" s="123"/>
      <c r="AG81" s="123"/>
    </row>
    <row r="82" spans="1:33" ht="31.35" customHeight="1" x14ac:dyDescent="0.45">
      <c r="A82" s="31" t="s">
        <v>88</v>
      </c>
      <c r="B82" s="42">
        <v>2182392</v>
      </c>
      <c r="C82" s="43">
        <v>72227</v>
      </c>
      <c r="D82" s="42"/>
      <c r="E82" s="116"/>
      <c r="F82" s="42">
        <v>23201</v>
      </c>
      <c r="G82" s="42"/>
      <c r="H82" s="116"/>
      <c r="I82" s="42"/>
      <c r="J82" s="116"/>
      <c r="K82" s="42">
        <v>11111</v>
      </c>
      <c r="L82" s="49"/>
      <c r="M82" s="117"/>
      <c r="N82" s="42"/>
      <c r="O82" s="116"/>
      <c r="P82" s="42">
        <v>16.95</v>
      </c>
      <c r="Q82" s="42"/>
      <c r="R82" s="118"/>
      <c r="S82" s="119"/>
      <c r="T82" s="120"/>
      <c r="U82" s="42"/>
      <c r="V82" s="42"/>
      <c r="W82" s="118"/>
      <c r="X82" s="119"/>
      <c r="Y82" s="120"/>
      <c r="Z82" s="120"/>
      <c r="AA82" s="120"/>
      <c r="AB82" s="18">
        <v>2893</v>
      </c>
      <c r="AC82" s="121"/>
      <c r="AD82" s="122"/>
      <c r="AE82" s="18"/>
      <c r="AF82" s="123"/>
      <c r="AG82" s="123"/>
    </row>
    <row r="83" spans="1:33" ht="31.35" customHeight="1" x14ac:dyDescent="0.45">
      <c r="F83" s="50"/>
    </row>
  </sheetData>
  <autoFilter ref="A3:IN72" xr:uid="{00000000-0009-0000-0000-000007000000}">
    <sortState xmlns:xlrd2="http://schemas.microsoft.com/office/spreadsheetml/2017/richdata2" ref="A5:IN72">
      <sortCondition ref="AE3:AE72"/>
    </sortState>
  </autoFilter>
  <mergeCells count="9">
    <mergeCell ref="A1:AE1"/>
    <mergeCell ref="A2:A3"/>
    <mergeCell ref="D2:E2"/>
    <mergeCell ref="F2:H2"/>
    <mergeCell ref="I2:J2"/>
    <mergeCell ref="K2:M2"/>
    <mergeCell ref="N2:O2"/>
    <mergeCell ref="P2:AA2"/>
    <mergeCell ref="AB2:AC2"/>
  </mergeCells>
  <pageMargins left="0.23622047244094491" right="0.23622047244094491" top="0.39370078740157477" bottom="0.39370078740157477" header="0.31496062992125984" footer="0.31496062992125984"/>
  <pageSetup paperSize="9" scale="1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31.12.2021</vt:lpstr>
      <vt:lpstr>'на 31.12.2021'!Область_печати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 Maltsev</dc:creator>
  <cp:lastModifiedBy>Анна В. Ковзель</cp:lastModifiedBy>
  <cp:revision>2</cp:revision>
  <cp:lastPrinted>2022-02-14T04:10:59Z</cp:lastPrinted>
  <dcterms:created xsi:type="dcterms:W3CDTF">2018-01-31T13:19:11Z</dcterms:created>
  <dcterms:modified xsi:type="dcterms:W3CDTF">2022-02-25T03:53:43Z</dcterms:modified>
</cp:coreProperties>
</file>